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B5EB2F3C-41B9-4F68-96BF-5771F3514836}" xr6:coauthVersionLast="34" xr6:coauthVersionMax="34" xr10:uidLastSave="{00000000-0000-0000-0000-000000000000}"/>
  <bookViews>
    <workbookView xWindow="0" yWindow="0" windowWidth="28800" windowHeight="12225" activeTab="6" xr2:uid="{00000000-000D-0000-FFFF-FFFF00000000}"/>
  </bookViews>
  <sheets>
    <sheet name="RZiS 2017 " sheetId="37" r:id="rId1"/>
    <sheet name="BILANS2017" sheetId="39" r:id="rId2"/>
    <sheet name="nota 1" sheetId="41" r:id="rId3"/>
    <sheet name="nota 2" sheetId="42" r:id="rId4"/>
    <sheet name="nota 3" sheetId="43" r:id="rId5"/>
    <sheet name="nota 4" sheetId="44" r:id="rId6"/>
    <sheet name="nota 5" sheetId="45" r:id="rId7"/>
  </sheets>
  <externalReferences>
    <externalReference r:id="rId8"/>
  </externalReferences>
  <calcPr calcId="179017"/>
</workbook>
</file>

<file path=xl/calcChain.xml><?xml version="1.0" encoding="utf-8"?>
<calcChain xmlns="http://schemas.openxmlformats.org/spreadsheetml/2006/main">
  <c r="G33" i="45" l="1"/>
  <c r="C32" i="45"/>
  <c r="C31" i="45"/>
  <c r="E30" i="45"/>
  <c r="D30" i="45"/>
  <c r="E27" i="45"/>
  <c r="D27" i="45"/>
  <c r="C27" i="45"/>
  <c r="C22" i="45"/>
  <c r="C21" i="45"/>
  <c r="C18" i="45"/>
  <c r="C16" i="45" s="1"/>
  <c r="E15" i="45"/>
  <c r="D15" i="45"/>
  <c r="C14" i="45"/>
  <c r="C10" i="45" s="1"/>
  <c r="C32" i="44"/>
  <c r="C28" i="44"/>
  <c r="C26" i="44"/>
  <c r="C23" i="44" s="1"/>
  <c r="C18" i="44"/>
  <c r="C15" i="44"/>
  <c r="C11" i="44"/>
  <c r="C9" i="44" s="1"/>
  <c r="D10" i="43"/>
  <c r="C10" i="43"/>
  <c r="I33" i="42"/>
  <c r="I30" i="42"/>
  <c r="H29" i="42"/>
  <c r="H31" i="42" s="1"/>
  <c r="G29" i="42"/>
  <c r="G31" i="42" s="1"/>
  <c r="F29" i="42"/>
  <c r="F31" i="42" s="1"/>
  <c r="E29" i="42"/>
  <c r="E31" i="42" s="1"/>
  <c r="D29" i="42"/>
  <c r="D31" i="42" s="1"/>
  <c r="C29" i="42"/>
  <c r="F28" i="42"/>
  <c r="I27" i="42"/>
  <c r="I26" i="42"/>
  <c r="I25" i="42"/>
  <c r="I24" i="42"/>
  <c r="H23" i="42"/>
  <c r="H28" i="42" s="1"/>
  <c r="G23" i="42"/>
  <c r="G28" i="42" s="1"/>
  <c r="F23" i="42"/>
  <c r="E23" i="42"/>
  <c r="E28" i="42" s="1"/>
  <c r="D23" i="42"/>
  <c r="D28" i="42" s="1"/>
  <c r="C23" i="42"/>
  <c r="C28" i="42" s="1"/>
  <c r="I22" i="42"/>
  <c r="I21" i="42"/>
  <c r="I19" i="42"/>
  <c r="I18" i="42"/>
  <c r="I17" i="42"/>
  <c r="I16" i="42"/>
  <c r="I15" i="42"/>
  <c r="H14" i="42"/>
  <c r="G14" i="42"/>
  <c r="F14" i="42"/>
  <c r="E14" i="42"/>
  <c r="D14" i="42"/>
  <c r="D20" i="42" s="1"/>
  <c r="C14" i="42"/>
  <c r="I13" i="42"/>
  <c r="I12" i="42"/>
  <c r="I11" i="42"/>
  <c r="H10" i="42"/>
  <c r="G10" i="42"/>
  <c r="F10" i="42"/>
  <c r="E10" i="42"/>
  <c r="C10" i="42"/>
  <c r="I9" i="42"/>
  <c r="J33" i="41"/>
  <c r="J30" i="41"/>
  <c r="I29" i="41"/>
  <c r="I31" i="41" s="1"/>
  <c r="H29" i="41"/>
  <c r="H31" i="41" s="1"/>
  <c r="G29" i="41"/>
  <c r="G31" i="41" s="1"/>
  <c r="F29" i="41"/>
  <c r="F31" i="41" s="1"/>
  <c r="E29" i="41"/>
  <c r="E31" i="41" s="1"/>
  <c r="D29" i="41"/>
  <c r="D31" i="41" s="1"/>
  <c r="C29" i="41"/>
  <c r="C31" i="41" s="1"/>
  <c r="G28" i="41"/>
  <c r="E28" i="41"/>
  <c r="J27" i="41"/>
  <c r="J26" i="41"/>
  <c r="J25" i="41"/>
  <c r="J24" i="41"/>
  <c r="I23" i="41"/>
  <c r="I28" i="41" s="1"/>
  <c r="H23" i="41"/>
  <c r="H28" i="41" s="1"/>
  <c r="F23" i="41"/>
  <c r="F28" i="41" s="1"/>
  <c r="D23" i="41"/>
  <c r="D28" i="41" s="1"/>
  <c r="C23" i="41"/>
  <c r="C28" i="41" s="1"/>
  <c r="J22" i="41"/>
  <c r="J21" i="41"/>
  <c r="J19" i="41"/>
  <c r="J18" i="41"/>
  <c r="J17" i="41"/>
  <c r="J16" i="41"/>
  <c r="J15" i="41"/>
  <c r="I14" i="41"/>
  <c r="H14" i="41"/>
  <c r="F14" i="41"/>
  <c r="D14" i="41"/>
  <c r="C14" i="41"/>
  <c r="J13" i="41"/>
  <c r="J12" i="41"/>
  <c r="J11" i="41"/>
  <c r="I10" i="41"/>
  <c r="I20" i="41" s="1"/>
  <c r="I32" i="41" s="1"/>
  <c r="I34" i="41" s="1"/>
  <c r="H10" i="41"/>
  <c r="H20" i="41" s="1"/>
  <c r="G10" i="41"/>
  <c r="G20" i="41" s="1"/>
  <c r="F10" i="41"/>
  <c r="E10" i="41"/>
  <c r="E20" i="41" s="1"/>
  <c r="D10" i="41"/>
  <c r="C10" i="41"/>
  <c r="J9" i="41"/>
  <c r="C26" i="37"/>
  <c r="D25" i="37"/>
  <c r="C25" i="37"/>
  <c r="D22" i="37"/>
  <c r="C21" i="37"/>
  <c r="C22" i="37" s="1"/>
  <c r="C17" i="37"/>
  <c r="C16" i="37"/>
  <c r="D15" i="37"/>
  <c r="C15" i="37"/>
  <c r="D11" i="37"/>
  <c r="C11" i="37"/>
  <c r="C9" i="45" l="1"/>
  <c r="D32" i="42"/>
  <c r="D34" i="42" s="1"/>
  <c r="H20" i="42"/>
  <c r="H32" i="42" s="1"/>
  <c r="H34" i="42" s="1"/>
  <c r="E35" i="41"/>
  <c r="I14" i="42"/>
  <c r="F20" i="42"/>
  <c r="F32" i="42" s="1"/>
  <c r="F34" i="42" s="1"/>
  <c r="I29" i="42"/>
  <c r="I10" i="42"/>
  <c r="C20" i="42"/>
  <c r="C32" i="42" s="1"/>
  <c r="G20" i="42"/>
  <c r="G32" i="42" s="1"/>
  <c r="G34" i="42" s="1"/>
  <c r="J14" i="41"/>
  <c r="D19" i="37"/>
  <c r="D24" i="37" s="1"/>
  <c r="D29" i="37" s="1"/>
  <c r="D31" i="37" s="1"/>
  <c r="C19" i="37"/>
  <c r="C24" i="37" s="1"/>
  <c r="C29" i="37" s="1"/>
  <c r="C31" i="37" s="1"/>
  <c r="C30" i="45"/>
  <c r="C33" i="45" s="1"/>
  <c r="C35" i="44"/>
  <c r="C34" i="42"/>
  <c r="I34" i="42" s="1"/>
  <c r="E20" i="42"/>
  <c r="E32" i="42" s="1"/>
  <c r="E34" i="42" s="1"/>
  <c r="I23" i="42"/>
  <c r="I28" i="42" s="1"/>
  <c r="C31" i="42"/>
  <c r="I31" i="42" s="1"/>
  <c r="F20" i="41"/>
  <c r="F35" i="41" s="1"/>
  <c r="D20" i="41"/>
  <c r="D35" i="41" s="1"/>
  <c r="J10" i="41"/>
  <c r="G35" i="41"/>
  <c r="G32" i="41"/>
  <c r="G34" i="41" s="1"/>
  <c r="H32" i="41"/>
  <c r="H34" i="41" s="1"/>
  <c r="J28" i="41"/>
  <c r="J31" i="41"/>
  <c r="J23" i="41"/>
  <c r="J29" i="41"/>
  <c r="E32" i="41"/>
  <c r="E34" i="41" s="1"/>
  <c r="C20" i="41"/>
  <c r="B22" i="39"/>
  <c r="B21" i="39"/>
  <c r="B41" i="39"/>
  <c r="F32" i="41" l="1"/>
  <c r="F34" i="41" s="1"/>
  <c r="I32" i="42"/>
  <c r="I20" i="42"/>
  <c r="D32" i="41"/>
  <c r="C35" i="41"/>
  <c r="C32" i="41"/>
  <c r="J20" i="41"/>
  <c r="J35" i="41" s="1"/>
  <c r="X44" i="37"/>
  <c r="X39" i="37" s="1"/>
  <c r="V55" i="37"/>
  <c r="U55" i="37"/>
  <c r="R26" i="37"/>
  <c r="R29" i="37" s="1"/>
  <c r="C34" i="41" l="1"/>
  <c r="J32" i="41"/>
  <c r="V57" i="37"/>
  <c r="J34" i="41" l="1"/>
  <c r="F15" i="37"/>
  <c r="F11" i="37" l="1"/>
  <c r="I43" i="37"/>
  <c r="J43" i="37"/>
  <c r="J44" i="37" s="1"/>
  <c r="J26" i="37"/>
  <c r="I26" i="37"/>
  <c r="J23" i="37"/>
  <c r="I23" i="37"/>
  <c r="J24" i="37" l="1"/>
  <c r="J27" i="37"/>
  <c r="C38" i="39" l="1"/>
  <c r="B38" i="39"/>
  <c r="C19" i="39"/>
  <c r="B19" i="39"/>
  <c r="C13" i="39"/>
  <c r="B13" i="39"/>
  <c r="B37" i="39" l="1"/>
  <c r="B33" i="39" s="1"/>
  <c r="B44" i="39" s="1"/>
  <c r="V59" i="37"/>
  <c r="C26" i="39"/>
  <c r="B26" i="39"/>
  <c r="C37" i="39" l="1"/>
  <c r="C33" i="39" s="1"/>
  <c r="C44" i="39" s="1"/>
</calcChain>
</file>

<file path=xl/sharedStrings.xml><?xml version="1.0" encoding="utf-8"?>
<sst xmlns="http://schemas.openxmlformats.org/spreadsheetml/2006/main" count="373" uniqueCount="268">
  <si>
    <t>NIP 5423123959</t>
  </si>
  <si>
    <t>Konto</t>
  </si>
  <si>
    <t>Nazwa</t>
  </si>
  <si>
    <t>Amortyzacja</t>
  </si>
  <si>
    <t>Zużycie materiałów i energii</t>
  </si>
  <si>
    <t>Usługi obce</t>
  </si>
  <si>
    <t>Pozycja</t>
  </si>
  <si>
    <t>Wyszczególnienie</t>
  </si>
  <si>
    <t>Kwota za rok obrotowy (PLN)</t>
  </si>
  <si>
    <t>A.</t>
  </si>
  <si>
    <t>I.</t>
  </si>
  <si>
    <t>II.</t>
  </si>
  <si>
    <t>B.</t>
  </si>
  <si>
    <t>C.</t>
  </si>
  <si>
    <t>D.</t>
  </si>
  <si>
    <t>Podatki i opłaty</t>
  </si>
  <si>
    <t>E.</t>
  </si>
  <si>
    <t>F.</t>
  </si>
  <si>
    <t>G.</t>
  </si>
  <si>
    <t>Przychody finansowe</t>
  </si>
  <si>
    <t>H.</t>
  </si>
  <si>
    <t>J.</t>
  </si>
  <si>
    <t xml:space="preserve">Sporządzono  </t>
  </si>
  <si>
    <t>PASYWA</t>
  </si>
  <si>
    <t>Razem</t>
  </si>
  <si>
    <t>Różnice kursowe</t>
  </si>
  <si>
    <t>Wynagrodzenia</t>
  </si>
  <si>
    <t>Saldo Wn</t>
  </si>
  <si>
    <t>Saldo Ma</t>
  </si>
  <si>
    <t>III.</t>
  </si>
  <si>
    <t xml:space="preserve">II. </t>
  </si>
  <si>
    <t>BO Wn</t>
  </si>
  <si>
    <t>BO Ma</t>
  </si>
  <si>
    <t>Obroty Wn</t>
  </si>
  <si>
    <t>Obroty Ma</t>
  </si>
  <si>
    <t>Rachunek zysków i strat</t>
  </si>
  <si>
    <t>Podatek dochodowy</t>
  </si>
  <si>
    <t>AKTYWA</t>
  </si>
  <si>
    <t>Stan aktywów na dzień:</t>
  </si>
  <si>
    <t>Wyszczególnienie aktywów</t>
  </si>
  <si>
    <t>A. AKTYWA TRWAŁE</t>
  </si>
  <si>
    <t xml:space="preserve">    II. Rzeczowe aktywa trwałe</t>
  </si>
  <si>
    <t xml:space="preserve">    V. Długoterminowe rozliczenia międzyokresowe</t>
  </si>
  <si>
    <t>B. AKTYWA OBROTOWE</t>
  </si>
  <si>
    <t xml:space="preserve">    II. Należności krótkoterminowe</t>
  </si>
  <si>
    <t xml:space="preserve">    IV. Krótkoterminowe rozliczenia międzyokresowe</t>
  </si>
  <si>
    <t xml:space="preserve">C.  Należne wpłaty na kapitał (fundusz) podstawowy  </t>
  </si>
  <si>
    <t>Aktywa razem</t>
  </si>
  <si>
    <t>Stan pasywów na dzień:</t>
  </si>
  <si>
    <t>Wyszczególnienie pasywów</t>
  </si>
  <si>
    <t>A. FUNDUSZ WŁASNY</t>
  </si>
  <si>
    <t xml:space="preserve">B. ZOBOWIĄZANIA I REZERWY NA ZOBOWIĄZANIA </t>
  </si>
  <si>
    <t xml:space="preserve">    I. Rezerwy na zobowiązania</t>
  </si>
  <si>
    <t xml:space="preserve">    III. Zobowiązania krótkoterminowe</t>
  </si>
  <si>
    <t xml:space="preserve">    IV. Rozliczenia międzyokresowe</t>
  </si>
  <si>
    <t>Pasywa razem</t>
  </si>
  <si>
    <t>Zarząd Jednostki</t>
  </si>
  <si>
    <t>............................................</t>
  </si>
  <si>
    <t>Pozostałe przychody operacyjne</t>
  </si>
  <si>
    <t>Przychody z działalności statutowej</t>
  </si>
  <si>
    <t>Przychody z nieodpłatnej działalności pożytku publicznego</t>
  </si>
  <si>
    <t>Przychody z odpłatnej działalności pożytku publicznego</t>
  </si>
  <si>
    <t>Przychody z pozostalej działalności statutowej</t>
  </si>
  <si>
    <t>Koszty działalności Statutowej</t>
  </si>
  <si>
    <t>Koszty odpłatnej działalności pożytku publicznego</t>
  </si>
  <si>
    <t>Koszty nieodpłatnej działalności pożytku publicznego</t>
  </si>
  <si>
    <t>Koszty pozostalej działalności statutowej</t>
  </si>
  <si>
    <t>Zysk (strata) z działalności statutowej (A-B)</t>
  </si>
  <si>
    <t>Przychody z działalności gospodarczej</t>
  </si>
  <si>
    <t>Koszty działalności gospodarczej</t>
  </si>
  <si>
    <t>Zysk (strata) z działalności gospodarczej (D-E)</t>
  </si>
  <si>
    <t>Koszty ogólnego zarządu</t>
  </si>
  <si>
    <t>Zysk (strata) z działaności operacyjnej (C+F-G)</t>
  </si>
  <si>
    <t>K.</t>
  </si>
  <si>
    <t>L.</t>
  </si>
  <si>
    <t>Koszty finansowe</t>
  </si>
  <si>
    <t>Zysk /strata brutto (H+I-J+K-L)</t>
  </si>
  <si>
    <t>M.</t>
  </si>
  <si>
    <t xml:space="preserve">N. </t>
  </si>
  <si>
    <t>O.</t>
  </si>
  <si>
    <t>Zysk (strata) netto (M-N)</t>
  </si>
  <si>
    <t>Ubezpieczenia społeczne i inne świadczenia</t>
  </si>
  <si>
    <t>Pozostałe koszty rodzajowe</t>
  </si>
  <si>
    <t>Rozliczenie kosztów</t>
  </si>
  <si>
    <t>Koszty realizacji zadań statutowych z działalności nieodpłatnej</t>
  </si>
  <si>
    <t>Koszty działalności administracyjnej</t>
  </si>
  <si>
    <t>Przychody z działalnosci statutowej nieodpłatnej</t>
  </si>
  <si>
    <t>Koszt własny nieodplatnej działalności statutowej</t>
  </si>
  <si>
    <t>Przychody z  odpłatnej działalności statutowej</t>
  </si>
  <si>
    <t>Koszty ogólnoadministracyjne fundacji</t>
  </si>
  <si>
    <t>Koszt własny odpłatnej działalności statutowej</t>
  </si>
  <si>
    <t>Pozostałe koszty operacyjne</t>
  </si>
  <si>
    <t xml:space="preserve">    I. Wartości niematerialne i prawne</t>
  </si>
  <si>
    <t xml:space="preserve">    III. Należności długoterminowe</t>
  </si>
  <si>
    <t xml:space="preserve">    IV. Inwestycje długoterminowe</t>
  </si>
  <si>
    <t xml:space="preserve">    I. Zapasy</t>
  </si>
  <si>
    <t xml:space="preserve">    III. Inwestycje krótkoterminowe</t>
  </si>
  <si>
    <t>BILANS sporządzony na dzień 31.12.2017</t>
  </si>
  <si>
    <t>na podstawie załącznika nr 6 - ustawy o rachunkowości</t>
  </si>
  <si>
    <t xml:space="preserve">    I. Fundusz statutowy</t>
  </si>
  <si>
    <t xml:space="preserve">    II.  Pozostałe fundusze</t>
  </si>
  <si>
    <t xml:space="preserve">    III. Zysk (strata) z lat ubiegłych</t>
  </si>
  <si>
    <t xml:space="preserve">    IV. Zysk (strata) netto</t>
  </si>
  <si>
    <t xml:space="preserve">    II. Zobowiązania długoterminowe </t>
  </si>
  <si>
    <t>Środki trwałe</t>
  </si>
  <si>
    <t>Odpisy umorzeniowe środków trwałych</t>
  </si>
  <si>
    <t>Kasa krajowych środków pieniężnych</t>
  </si>
  <si>
    <t>Kasa zagranicznych środków pieniężnych</t>
  </si>
  <si>
    <t>Rachuneki bankowe PLN</t>
  </si>
  <si>
    <t>Rachunki dewizowe</t>
  </si>
  <si>
    <t>Środki pieniężne w drodze</t>
  </si>
  <si>
    <t>Rozrachunki z odbiorcami</t>
  </si>
  <si>
    <t>Rozrachunki z Partnerami</t>
  </si>
  <si>
    <t>Rozrachunki z dostawcami</t>
  </si>
  <si>
    <t>Pozostałe rozrachunki publicznoprawne</t>
  </si>
  <si>
    <t>Rozrachunki z tytułu wynagrodzeń</t>
  </si>
  <si>
    <t>Inne rozrachunki z pracownikami</t>
  </si>
  <si>
    <t>Pozostałe rozrachunki</t>
  </si>
  <si>
    <t>Rozliczenie zakupu materiałów</t>
  </si>
  <si>
    <t>Rozliczenie zakupu środków trwałych i środków trwałych w budowie</t>
  </si>
  <si>
    <t xml:space="preserve">Krótkoterminowe rozliczenia międzyokresowe kosztów </t>
  </si>
  <si>
    <t>Fundusz statutowy</t>
  </si>
  <si>
    <t>Rozliczenie wyniku finansowego</t>
  </si>
  <si>
    <t>Wynik finansowy</t>
  </si>
  <si>
    <t>Białystok, dnia 30.03.2018 r.</t>
  </si>
  <si>
    <t>zg. z załącznikiem nr 6 do ustawy o rachunkowości</t>
  </si>
  <si>
    <t>700-01</t>
  </si>
  <si>
    <t>751-02</t>
  </si>
  <si>
    <t>760-90</t>
  </si>
  <si>
    <t>700-00</t>
  </si>
  <si>
    <t>Przychody z nieodpłatnej działalności statutowej</t>
  </si>
  <si>
    <t>Przychody z nieodpłatnej działalności statutowej - realizowane projekty</t>
  </si>
  <si>
    <t>700-10</t>
  </si>
  <si>
    <t>Przychody z wpływów z 1% PDOF</t>
  </si>
  <si>
    <t>701-02</t>
  </si>
  <si>
    <t>Darowizny zg. ze statutem</t>
  </si>
  <si>
    <t>710-01</t>
  </si>
  <si>
    <t>Przychody ze sprzedaży "Przeglądu Prawosławnego"</t>
  </si>
  <si>
    <t>720-10</t>
  </si>
  <si>
    <t>Przychody z działalności usługowej</t>
  </si>
  <si>
    <t>720-20</t>
  </si>
  <si>
    <t>Przychody z działalności wydawniczej</t>
  </si>
  <si>
    <t>720-30</t>
  </si>
  <si>
    <t>Przychody z działalności handlowej</t>
  </si>
  <si>
    <t>720-80</t>
  </si>
  <si>
    <t>Przychody z pozostałej działalności gospodarczej</t>
  </si>
  <si>
    <t>750-01</t>
  </si>
  <si>
    <t>Odsetki</t>
  </si>
  <si>
    <t>751-01</t>
  </si>
  <si>
    <t>760-00</t>
  </si>
  <si>
    <t>Zysk z lat ubiegłych</t>
  </si>
  <si>
    <t>760-01</t>
  </si>
  <si>
    <t>Przychody ze sprzedaży środków trwłych</t>
  </si>
  <si>
    <t>761-01</t>
  </si>
  <si>
    <t>Koszty ze sprzedaży środków trwłych</t>
  </si>
  <si>
    <t>761-09</t>
  </si>
  <si>
    <t>Pozostałe koszty operacyje</t>
  </si>
  <si>
    <t xml:space="preserve">Usługi obce </t>
  </si>
  <si>
    <t>Koszty realizacji zadań statutowych z działalności odpłatnej</t>
  </si>
  <si>
    <t>koszty działalności gospodarczej</t>
  </si>
  <si>
    <t>Przychodu z działalnosci statutowej nieodpłatnej</t>
  </si>
  <si>
    <t>Koszt niodplatnej działalności statutowej</t>
  </si>
  <si>
    <t>Fundacja im. Księcia Konstantego Ostrogskiego</t>
  </si>
  <si>
    <t>ul. Skladowa 9</t>
  </si>
  <si>
    <t>15-399 Białystok</t>
  </si>
  <si>
    <t>ul.Składowa 9, 15-399 Białystok</t>
  </si>
  <si>
    <t>NIP: 5422699114</t>
  </si>
  <si>
    <r>
      <t xml:space="preserve">Nota 1  </t>
    </r>
    <r>
      <rPr>
        <sz val="12"/>
        <rFont val="Times New Roman"/>
        <family val="1"/>
        <charset val="238"/>
      </rPr>
      <t>Zmiany w rzeczowych aktywach trwałych w okresie</t>
    </r>
  </si>
  <si>
    <t>2017.01.01.-2017.12.31</t>
  </si>
  <si>
    <t>Grunty w tym prawo wieczystego użytkowania gruntów</t>
  </si>
  <si>
    <t>Budynki lokale i obiekty inżynierii lądowej i wodnej</t>
  </si>
  <si>
    <t>Urządzenia techniczne, maszyny</t>
  </si>
  <si>
    <t>Środki transportu</t>
  </si>
  <si>
    <t>Inne środki trwałe</t>
  </si>
  <si>
    <t>Środki trwałe w budowie</t>
  </si>
  <si>
    <t>Zaliczki na środki trwałe w budowie</t>
  </si>
  <si>
    <t>Wartość brutto na początek okresu</t>
  </si>
  <si>
    <t>Zwiększenia, w tym:</t>
  </si>
  <si>
    <t>–  nabycie</t>
  </si>
  <si>
    <t>–  przemieszczenie wewnętrzne</t>
  </si>
  <si>
    <t>–  inne</t>
  </si>
  <si>
    <t>Zmniejszenia, w tym:(-)</t>
  </si>
  <si>
    <t>–  likwidacja</t>
  </si>
  <si>
    <t>–  aktualizacja wartości</t>
  </si>
  <si>
    <t>–  sprzedaż</t>
  </si>
  <si>
    <t>Wartość brutto na koniec okresu</t>
  </si>
  <si>
    <t>Umorzenie na początek okresu</t>
  </si>
  <si>
    <t>Umorzenia bieżące - zwiększenia</t>
  </si>
  <si>
    <t>Umorzenie na koniec okresu</t>
  </si>
  <si>
    <t>Wartość księgowa netto na początek okresu</t>
  </si>
  <si>
    <t>Odpis aktualizujący na początek okresu</t>
  </si>
  <si>
    <t>Wartość netto na początek okresu po uwzględnieniu odpisu aktualizującego</t>
  </si>
  <si>
    <t>Wartość księgowa netto na koniec okresu</t>
  </si>
  <si>
    <t>Odpis aktualizujący na koniec okresu</t>
  </si>
  <si>
    <t>Wartość netto na koniec okresu po uwzględnieniu odpisu aktualizującego</t>
  </si>
  <si>
    <t>Stopień zużycia od wartości początkowej (%)</t>
  </si>
  <si>
    <t>Nota 2  Zmiany w wartościach niematerialnych i prawnych w okresie</t>
  </si>
  <si>
    <t>2017.01.01-2017.12.31</t>
  </si>
  <si>
    <t>Koszty prac rozwojowych</t>
  </si>
  <si>
    <t>Wartość firmy</t>
  </si>
  <si>
    <t>Koncesje, patenty, licencje</t>
  </si>
  <si>
    <t>Oprogramowanie komputerów</t>
  </si>
  <si>
    <t>Inne wartości niematerialne i prawne</t>
  </si>
  <si>
    <t>Zaliczki na wartości niematerialne i prawne</t>
  </si>
  <si>
    <t>Zmniejszenia (-)</t>
  </si>
  <si>
    <t>Umorzenia na początek okresu</t>
  </si>
  <si>
    <t xml:space="preserve"> amortyzacja bieżąca - zwiększenia</t>
  </si>
  <si>
    <t xml:space="preserve"> zmniejszenia umorzenia z tytułu:(-)</t>
  </si>
  <si>
    <t>Nota 3. Rozliczenia miedzyokresowe kosztów czynne i bierne</t>
  </si>
  <si>
    <t xml:space="preserve">Tytuły </t>
  </si>
  <si>
    <t>stan na</t>
  </si>
  <si>
    <t>początek roku obrotowego</t>
  </si>
  <si>
    <t>koniec roku obrotowego</t>
  </si>
  <si>
    <t>1. Ogółem czynne rozliczenia międzyokresowe kosztów wg tytułów</t>
  </si>
  <si>
    <t>a.abonament - utrzymanie domeny</t>
  </si>
  <si>
    <t>b. ubezpieczenia majątku</t>
  </si>
  <si>
    <t>c. inne koszty</t>
  </si>
  <si>
    <t>2. Ogółem bierne rozliczenia międzyokresowe kosztów wg tytułów</t>
  </si>
  <si>
    <t>Nota 4. Struktura przychodów</t>
  </si>
  <si>
    <t>kwota w zł.</t>
  </si>
  <si>
    <t>kurs</t>
  </si>
  <si>
    <t>I. Przychody z działalności statutowej</t>
  </si>
  <si>
    <t>a. Składki brutto okreslone statutem</t>
  </si>
  <si>
    <t>b. Przychody z działalności statutowej nieodpłatnej</t>
  </si>
  <si>
    <t>Dotacja - Ministerstwo Spraw Zagranicznych (MSZ/Polska)</t>
  </si>
  <si>
    <t>Dotacja - Ministerstwo Spraw Wewnętrznych i Administracji (MSWiA/Polska)</t>
  </si>
  <si>
    <t>Województwo Podlaskie</t>
  </si>
  <si>
    <t>c. Przychody z działalności statutowej odpłatnej</t>
  </si>
  <si>
    <t>-wydawanie czasopisma</t>
  </si>
  <si>
    <t>- zmiana stanu produktow</t>
  </si>
  <si>
    <t>d. Pozostałe przychody określone statutem</t>
  </si>
  <si>
    <t>darowizny osoby fizyczne</t>
  </si>
  <si>
    <t>darowizny osoby prawne</t>
  </si>
  <si>
    <t>wpłaty z 1%</t>
  </si>
  <si>
    <t>zysk roku 2016</t>
  </si>
  <si>
    <t>II. Przychody z działalności gospodarczej</t>
  </si>
  <si>
    <t>- sprzedaż wydawnictw</t>
  </si>
  <si>
    <t>- sprzedaż towarów</t>
  </si>
  <si>
    <t>- sprzedaż usług</t>
  </si>
  <si>
    <t>III. Pozostałe przychody</t>
  </si>
  <si>
    <t>- odszkodowania</t>
  </si>
  <si>
    <t>- sprzedaż środków trwałych</t>
  </si>
  <si>
    <t>- pozostałe przychody</t>
  </si>
  <si>
    <t>IV. Przychody finansowe</t>
  </si>
  <si>
    <t>Odsetki od środków na rachunku</t>
  </si>
  <si>
    <t>Razem I+II+III+ IV</t>
  </si>
  <si>
    <t>Nota 5. Struktura kosztów</t>
  </si>
  <si>
    <t>I. Koszty z działalności statutowej</t>
  </si>
  <si>
    <t>a. Koszty z działalności statutowej nieodpłatnej</t>
  </si>
  <si>
    <t xml:space="preserve">Wydawanie ukazującego różnorakie aspekty społeczno-kulturalnego życia zamieszkujących w Polsce mniejszości narodowych miesięcznika „Sami o Sobie” </t>
  </si>
  <si>
    <t>Projekt MSZ "Rozwój wiejskiej przedsiębiorczości, kooperacji i doradztwa w Mołdawii"</t>
  </si>
  <si>
    <t>Wystawa 500 lat biblii</t>
  </si>
  <si>
    <t>pozostałe koszty działalności statutowej nieodpłatnej</t>
  </si>
  <si>
    <t>koszty administracyjne</t>
  </si>
  <si>
    <t>b. Koszty z działalności statutowej odpłatnej</t>
  </si>
  <si>
    <t>-  wydawanie czasopisma</t>
  </si>
  <si>
    <t>- koszty administracyjne</t>
  </si>
  <si>
    <t>c. Pozostałe koszty realizacji zadań statutowych</t>
  </si>
  <si>
    <t>II. Koszty działalności gospodarczej</t>
  </si>
  <si>
    <t>- działalność wydawnicza</t>
  </si>
  <si>
    <t>- działalność handlowa</t>
  </si>
  <si>
    <t>- działalność usługowa</t>
  </si>
  <si>
    <t>III. Pozostałe koszty</t>
  </si>
  <si>
    <t>- pozostałe koszty operacyjne</t>
  </si>
  <si>
    <t>IV. Koszty  finansowe</t>
  </si>
  <si>
    <t>odsetki</t>
  </si>
  <si>
    <t>pozostałe koszt finansowe</t>
  </si>
  <si>
    <t>RAZEM (I+II+III+IV)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</si>
</sst>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_ ;[Red]\-#,##0.00\ "/>
    <numFmt numFmtId="166" formatCode="_(* #,##0.00_);_(* \(#,##0.00\);_(* &quot;-&quot;??_);_(@_)"/>
  </numFmts>
  <fonts count="3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Verdana"/>
      <family val="2"/>
    </font>
    <font>
      <sz val="9"/>
      <name val="Verdana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Verdana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9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4"/>
      <name val="Arial CE"/>
      <charset val="238"/>
    </font>
    <font>
      <b/>
      <sz val="10"/>
      <name val="Arial CE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 applyNumberFormat="0" applyBorder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0" xfId="0"/>
    <xf numFmtId="4" fontId="0" fillId="0" borderId="0" xfId="0" applyNumberFormat="1"/>
    <xf numFmtId="0" fontId="0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right"/>
    </xf>
    <xf numFmtId="4" fontId="0" fillId="0" borderId="0" xfId="0" applyNumberFormat="1" applyFont="1"/>
    <xf numFmtId="4" fontId="0" fillId="0" borderId="1" xfId="0" applyNumberFormat="1" applyFont="1" applyBorder="1"/>
    <xf numFmtId="0" fontId="9" fillId="0" borderId="0" xfId="0" applyFont="1"/>
    <xf numFmtId="4" fontId="9" fillId="0" borderId="0" xfId="0" applyNumberFormat="1" applyFont="1"/>
    <xf numFmtId="0" fontId="11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9" fillId="0" borderId="0" xfId="0" applyFont="1" applyBorder="1"/>
    <xf numFmtId="165" fontId="4" fillId="0" borderId="1" xfId="0" applyNumberFormat="1" applyFont="1" applyBorder="1"/>
    <xf numFmtId="4" fontId="0" fillId="0" borderId="0" xfId="0" applyNumberFormat="1" applyAlignment="1">
      <alignment horizontal="center" vertical="center"/>
    </xf>
    <xf numFmtId="4" fontId="5" fillId="0" borderId="0" xfId="0" applyNumberFormat="1" applyFont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10" fillId="0" borderId="0" xfId="6" applyFont="1" applyAlignment="1">
      <alignment vertical="center"/>
    </xf>
    <xf numFmtId="4" fontId="9" fillId="0" borderId="0" xfId="0" applyNumberFormat="1" applyFont="1" applyAlignment="1">
      <alignment vertical="center"/>
    </xf>
    <xf numFmtId="44" fontId="9" fillId="0" borderId="0" xfId="6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Fill="1"/>
    <xf numFmtId="0" fontId="15" fillId="0" borderId="0" xfId="0" applyFont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/>
    <xf numFmtId="0" fontId="16" fillId="0" borderId="0" xfId="0" applyFont="1" applyFill="1"/>
    <xf numFmtId="0" fontId="6" fillId="0" borderId="0" xfId="0" applyFont="1" applyFill="1"/>
    <xf numFmtId="0" fontId="15" fillId="0" borderId="0" xfId="0" applyFont="1" applyFill="1" applyAlignment="1">
      <alignment horizontal="centerContinuous"/>
    </xf>
    <xf numFmtId="0" fontId="15" fillId="0" borderId="0" xfId="0" applyFont="1"/>
    <xf numFmtId="14" fontId="6" fillId="0" borderId="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/>
    <xf numFmtId="4" fontId="6" fillId="0" borderId="19" xfId="0" applyNumberFormat="1" applyFont="1" applyFill="1" applyBorder="1" applyAlignment="1"/>
    <xf numFmtId="4" fontId="6" fillId="0" borderId="15" xfId="0" applyNumberFormat="1" applyFont="1" applyFill="1" applyBorder="1" applyAlignment="1"/>
    <xf numFmtId="0" fontId="15" fillId="0" borderId="12" xfId="0" applyFont="1" applyBorder="1" applyAlignment="1">
      <alignment vertical="center"/>
    </xf>
    <xf numFmtId="4" fontId="15" fillId="0" borderId="12" xfId="5" applyNumberFormat="1" applyFont="1" applyFill="1" applyBorder="1" applyAlignment="1">
      <alignment vertical="center" wrapText="1"/>
    </xf>
    <xf numFmtId="4" fontId="15" fillId="0" borderId="17" xfId="5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15" fillId="0" borderId="12" xfId="5" applyNumberFormat="1" applyFont="1" applyFill="1" applyBorder="1" applyAlignment="1">
      <alignment vertical="center"/>
    </xf>
    <xf numFmtId="4" fontId="15" fillId="0" borderId="17" xfId="5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8" xfId="5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4" fontId="15" fillId="0" borderId="16" xfId="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165" fontId="0" fillId="0" borderId="1" xfId="0" applyNumberFormat="1" applyFont="1" applyBorder="1"/>
    <xf numFmtId="4" fontId="18" fillId="0" borderId="0" xfId="0" applyNumberFormat="1" applyFont="1"/>
    <xf numFmtId="4" fontId="6" fillId="0" borderId="17" xfId="5" applyNumberFormat="1" applyFont="1" applyFill="1" applyBorder="1" applyAlignment="1">
      <alignment vertical="center"/>
    </xf>
    <xf numFmtId="0" fontId="19" fillId="0" borderId="0" xfId="0" applyFont="1" applyFill="1" applyProtection="1">
      <protection hidden="1"/>
    </xf>
    <xf numFmtId="0" fontId="20" fillId="0" borderId="0" xfId="0" applyFont="1"/>
    <xf numFmtId="0" fontId="21" fillId="0" borderId="0" xfId="0" applyFont="1" applyFill="1" applyProtection="1">
      <protection hidden="1"/>
    </xf>
    <xf numFmtId="0" fontId="0" fillId="0" borderId="0" xfId="0" applyAlignment="1"/>
    <xf numFmtId="43" fontId="22" fillId="0" borderId="0" xfId="0" applyNumberFormat="1" applyFont="1" applyFill="1" applyAlignment="1" applyProtection="1">
      <alignment horizontal="right"/>
      <protection hidden="1"/>
    </xf>
    <xf numFmtId="0" fontId="21" fillId="0" borderId="0" xfId="0" applyFont="1" applyFill="1" applyAlignment="1" applyProtection="1">
      <protection hidden="1"/>
    </xf>
    <xf numFmtId="14" fontId="21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wrapText="1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14" fontId="21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4" xfId="0" applyNumberFormat="1" applyFont="1" applyFill="1" applyBorder="1" applyAlignment="1" applyProtection="1">
      <alignment vertical="center" wrapText="1"/>
      <protection hidden="1"/>
    </xf>
    <xf numFmtId="166" fontId="21" fillId="2" borderId="4" xfId="0" applyNumberFormat="1" applyFont="1" applyFill="1" applyBorder="1" applyAlignment="1" applyProtection="1">
      <alignment vertical="center"/>
      <protection locked="0" hidden="1"/>
    </xf>
    <xf numFmtId="166" fontId="21" fillId="0" borderId="4" xfId="0" applyNumberFormat="1" applyFont="1" applyFill="1" applyBorder="1" applyAlignment="1" applyProtection="1">
      <alignment vertical="center"/>
      <protection hidden="1"/>
    </xf>
    <xf numFmtId="166" fontId="19" fillId="0" borderId="0" xfId="0" applyNumberFormat="1" applyFont="1" applyFill="1" applyAlignment="1" applyProtection="1">
      <alignment vertical="center"/>
      <protection hidden="1"/>
    </xf>
    <xf numFmtId="166" fontId="19" fillId="0" borderId="4" xfId="0" applyNumberFormat="1" applyFont="1" applyFill="1" applyBorder="1" applyAlignment="1" applyProtection="1">
      <alignment vertical="center" wrapText="1"/>
      <protection hidden="1"/>
    </xf>
    <xf numFmtId="166" fontId="19" fillId="0" borderId="4" xfId="0" applyNumberFormat="1" applyFont="1" applyFill="1" applyBorder="1" applyAlignment="1" applyProtection="1">
      <alignment vertical="center"/>
      <protection hidden="1"/>
    </xf>
    <xf numFmtId="166" fontId="19" fillId="0" borderId="4" xfId="0" applyNumberFormat="1" applyFont="1" applyFill="1" applyBorder="1" applyAlignment="1" applyProtection="1">
      <alignment horizontal="left" vertical="center" wrapText="1" indent="2"/>
      <protection hidden="1"/>
    </xf>
    <xf numFmtId="166" fontId="19" fillId="2" borderId="4" xfId="0" applyNumberFormat="1" applyFont="1" applyFill="1" applyBorder="1" applyAlignment="1" applyProtection="1">
      <alignment vertical="center"/>
      <protection locked="0" hidden="1"/>
    </xf>
    <xf numFmtId="166" fontId="19" fillId="0" borderId="0" xfId="0" applyNumberFormat="1" applyFont="1" applyFill="1" applyProtection="1">
      <protection hidden="1"/>
    </xf>
    <xf numFmtId="166" fontId="19" fillId="0" borderId="4" xfId="0" applyNumberFormat="1" applyFont="1" applyFill="1" applyBorder="1" applyAlignment="1" applyProtection="1">
      <alignment horizontal="left" vertical="center" wrapText="1" indent="4"/>
      <protection hidden="1"/>
    </xf>
    <xf numFmtId="166" fontId="21" fillId="2" borderId="4" xfId="0" applyNumberFormat="1" applyFont="1" applyFill="1" applyBorder="1" applyAlignment="1" applyProtection="1">
      <alignment vertical="center"/>
      <protection hidden="1"/>
    </xf>
    <xf numFmtId="166" fontId="19" fillId="2" borderId="4" xfId="0" applyNumberFormat="1" applyFont="1" applyFill="1" applyBorder="1" applyAlignment="1" applyProtection="1">
      <alignment vertical="center"/>
      <protection hidden="1"/>
    </xf>
    <xf numFmtId="166" fontId="19" fillId="0" borderId="0" xfId="0" applyNumberFormat="1" applyFont="1" applyFill="1" applyBorder="1" applyAlignment="1" applyProtection="1">
      <alignment vertical="center"/>
      <protection hidden="1"/>
    </xf>
    <xf numFmtId="166" fontId="19" fillId="0" borderId="0" xfId="0" applyNumberFormat="1" applyFont="1" applyFill="1" applyBorder="1" applyAlignment="1" applyProtection="1">
      <alignment horizontal="center" vertical="center"/>
      <protection hidden="1"/>
    </xf>
    <xf numFmtId="166" fontId="19" fillId="0" borderId="0" xfId="0" applyNumberFormat="1" applyFont="1" applyFill="1" applyBorder="1" applyProtection="1">
      <protection hidden="1"/>
    </xf>
    <xf numFmtId="166" fontId="19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Alignment="1">
      <alignment vertical="top"/>
    </xf>
    <xf numFmtId="0" fontId="19" fillId="0" borderId="4" xfId="0" applyFont="1" applyFill="1" applyBorder="1" applyProtection="1">
      <protection hidden="1"/>
    </xf>
    <xf numFmtId="0" fontId="20" fillId="0" borderId="0" xfId="0" applyFont="1" applyFill="1" applyAlignment="1" applyProtection="1">
      <alignment vertical="center"/>
      <protection hidden="1"/>
    </xf>
    <xf numFmtId="166" fontId="21" fillId="2" borderId="4" xfId="0" applyNumberFormat="1" applyFont="1" applyFill="1" applyBorder="1" applyAlignment="1" applyProtection="1">
      <alignment horizontal="center" vertical="center"/>
      <protection locked="0" hidden="1"/>
    </xf>
    <xf numFmtId="166" fontId="19" fillId="2" borderId="4" xfId="0" applyNumberFormat="1" applyFont="1" applyFill="1" applyBorder="1" applyAlignment="1" applyProtection="1">
      <alignment horizontal="center" vertical="center"/>
      <protection locked="0" hidden="1"/>
    </xf>
    <xf numFmtId="166" fontId="21" fillId="0" borderId="4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Alignment="1" applyProtection="1">
      <alignment vertical="center"/>
      <protection hidden="1"/>
    </xf>
    <xf numFmtId="166" fontId="19" fillId="0" borderId="4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Protection="1">
      <protection hidden="1"/>
    </xf>
    <xf numFmtId="166" fontId="21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19" fillId="2" borderId="4" xfId="0" applyNumberFormat="1" applyFont="1" applyFill="1" applyBorder="1" applyAlignment="1" applyProtection="1">
      <alignment horizontal="center" vertical="center"/>
      <protection hidden="1"/>
    </xf>
    <xf numFmtId="166" fontId="24" fillId="0" borderId="0" xfId="0" applyNumberFormat="1" applyFont="1" applyFill="1" applyProtection="1">
      <protection hidden="1"/>
    </xf>
    <xf numFmtId="0" fontId="0" fillId="0" borderId="0" xfId="0" applyAlignment="1">
      <alignment vertical="center"/>
    </xf>
    <xf numFmtId="0" fontId="21" fillId="0" borderId="0" xfId="0" applyFont="1"/>
    <xf numFmtId="0" fontId="25" fillId="0" borderId="0" xfId="0" applyFont="1"/>
    <xf numFmtId="0" fontId="0" fillId="0" borderId="4" xfId="0" applyBorder="1" applyAlignment="1">
      <alignment horizontal="center"/>
    </xf>
    <xf numFmtId="0" fontId="26" fillId="0" borderId="4" xfId="0" applyFont="1" applyBorder="1" applyAlignment="1">
      <alignment wrapText="1"/>
    </xf>
    <xf numFmtId="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0" fontId="27" fillId="0" borderId="0" xfId="0" applyFont="1" applyFill="1" applyAlignment="1" applyProtection="1">
      <alignment vertical="center"/>
      <protection hidden="1"/>
    </xf>
    <xf numFmtId="0" fontId="28" fillId="0" borderId="0" xfId="0" applyFont="1"/>
    <xf numFmtId="0" fontId="27" fillId="0" borderId="0" xfId="0" applyFont="1" applyFill="1" applyAlignment="1" applyProtection="1">
      <alignment horizontal="right" vertical="center"/>
      <protection hidden="1"/>
    </xf>
    <xf numFmtId="4" fontId="27" fillId="0" borderId="0" xfId="0" applyNumberFormat="1" applyFont="1" applyFill="1" applyAlignment="1" applyProtection="1">
      <alignment vertical="center"/>
      <protection hidden="1"/>
    </xf>
    <xf numFmtId="0" fontId="29" fillId="0" borderId="0" xfId="0" applyFont="1"/>
    <xf numFmtId="0" fontId="27" fillId="0" borderId="21" xfId="0" applyFont="1" applyFill="1" applyBorder="1" applyAlignment="1" applyProtection="1">
      <alignment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9" fillId="0" borderId="21" xfId="0" applyFont="1" applyFill="1" applyBorder="1" applyAlignment="1" applyProtection="1">
      <alignment vertical="center"/>
      <protection hidden="1"/>
    </xf>
    <xf numFmtId="4" fontId="29" fillId="0" borderId="21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4" fontId="29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4" fontId="27" fillId="0" borderId="21" xfId="0" applyNumberFormat="1" applyFont="1" applyFill="1" applyBorder="1" applyAlignment="1" applyProtection="1">
      <alignment horizontal="right" vertical="center"/>
      <protection hidden="1"/>
    </xf>
    <xf numFmtId="49" fontId="27" fillId="0" borderId="21" xfId="0" applyNumberFormat="1" applyFont="1" applyFill="1" applyBorder="1" applyAlignment="1" applyProtection="1">
      <alignment vertical="center"/>
      <protection hidden="1"/>
    </xf>
    <xf numFmtId="4" fontId="19" fillId="0" borderId="21" xfId="0" applyNumberFormat="1" applyFont="1" applyFill="1" applyBorder="1" applyAlignment="1" applyProtection="1">
      <alignment horizontal="right" vertical="center"/>
      <protection hidden="1"/>
    </xf>
    <xf numFmtId="4" fontId="27" fillId="0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Font="1"/>
    <xf numFmtId="4" fontId="27" fillId="0" borderId="21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Border="1"/>
    <xf numFmtId="4" fontId="29" fillId="0" borderId="21" xfId="0" applyNumberFormat="1" applyFont="1" applyFill="1" applyBorder="1" applyAlignment="1" applyProtection="1">
      <alignment vertical="center"/>
      <protection hidden="1"/>
    </xf>
    <xf numFmtId="164" fontId="0" fillId="0" borderId="21" xfId="0" applyNumberFormat="1" applyBorder="1"/>
    <xf numFmtId="0" fontId="19" fillId="0" borderId="23" xfId="0" applyFont="1" applyBorder="1" applyAlignment="1">
      <alignment wrapText="1"/>
    </xf>
    <xf numFmtId="0" fontId="19" fillId="0" borderId="0" xfId="0" quotePrefix="1" applyFont="1" applyAlignment="1">
      <alignment wrapText="1"/>
    </xf>
    <xf numFmtId="164" fontId="0" fillId="0" borderId="21" xfId="0" applyNumberFormat="1" applyFont="1" applyBorder="1"/>
    <xf numFmtId="4" fontId="0" fillId="0" borderId="21" xfId="0" applyNumberFormat="1" applyBorder="1"/>
    <xf numFmtId="164" fontId="4" fillId="0" borderId="2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Dziesiętny" xfId="5" builtinId="3"/>
    <cellStyle name="Normalny" xfId="0" builtinId="0" customBuiltin="1"/>
    <cellStyle name="Normalny 2" xfId="1" xr:uid="{00000000-0005-0000-0000-000002000000}"/>
    <cellStyle name="Normalny 5" xfId="4" xr:uid="{00000000-0005-0000-0000-000003000000}"/>
    <cellStyle name="Procentowy 2" xfId="2" xr:uid="{00000000-0005-0000-0000-000004000000}"/>
    <cellStyle name="Procentowy 2 2" xfId="3" xr:uid="{00000000-0005-0000-0000-000005000000}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AppData/Local/Temp/za&#322;&#261;czniki%20do%20informacji%20dodatkowej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1"/>
      <sheetName val="2"/>
      <sheetName val="3"/>
      <sheetName val="4"/>
      <sheetName val="5"/>
      <sheetName val="Arkusz2"/>
    </sheetNames>
    <sheetDataSet>
      <sheetData sheetId="0"/>
      <sheetData sheetId="1"/>
      <sheetData sheetId="2"/>
      <sheetData sheetId="3"/>
      <sheetData sheetId="4">
        <row r="35">
          <cell r="C35">
            <v>2051955.72</v>
          </cell>
        </row>
      </sheetData>
      <sheetData sheetId="5">
        <row r="33">
          <cell r="C33">
            <v>1548550.77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opLeftCell="A19" workbookViewId="0">
      <selection activeCell="A9" sqref="A1:XFD1048576"/>
    </sheetView>
  </sheetViews>
  <sheetFormatPr defaultRowHeight="15"/>
  <cols>
    <col min="1" max="1" width="7.42578125" style="9" customWidth="1"/>
    <col min="2" max="2" width="55" style="9" customWidth="1"/>
    <col min="3" max="4" width="19.7109375" style="10" customWidth="1"/>
    <col min="5" max="5" width="11.42578125" style="9" bestFit="1" customWidth="1"/>
    <col min="6" max="7" width="11.42578125" style="9" hidden="1" customWidth="1"/>
    <col min="8" max="8" width="57.85546875" style="9" hidden="1" customWidth="1"/>
    <col min="9" max="9" width="13.85546875" style="10" hidden="1" customWidth="1"/>
    <col min="10" max="10" width="12.28515625" style="10" hidden="1" customWidth="1"/>
    <col min="11" max="13" width="0" style="9" hidden="1" customWidth="1"/>
    <col min="14" max="14" width="9.140625" style="9"/>
    <col min="15" max="15" width="9.140625" style="9" hidden="1" customWidth="1"/>
    <col min="16" max="16" width="59.140625" style="9" hidden="1" customWidth="1"/>
    <col min="17" max="17" width="15.140625" style="10" hidden="1" customWidth="1"/>
    <col min="18" max="18" width="18.42578125" style="10" hidden="1" customWidth="1"/>
    <col min="19" max="19" width="14.5703125" style="9" hidden="1" customWidth="1"/>
    <col min="20" max="20" width="9.140625" style="9" hidden="1" customWidth="1"/>
    <col min="21" max="22" width="12.28515625" style="10" hidden="1" customWidth="1"/>
    <col min="23" max="23" width="0" style="9" hidden="1" customWidth="1"/>
    <col min="24" max="24" width="13" style="9" hidden="1" customWidth="1"/>
    <col min="25" max="25" width="0" style="9" hidden="1" customWidth="1"/>
    <col min="26" max="16384" width="9.140625" style="9"/>
  </cols>
  <sheetData>
    <row r="1" spans="1:22">
      <c r="A1" s="9" t="s">
        <v>162</v>
      </c>
    </row>
    <row r="2" spans="1:22">
      <c r="A2" s="9" t="s">
        <v>163</v>
      </c>
    </row>
    <row r="3" spans="1:22">
      <c r="A3" s="9" t="s">
        <v>164</v>
      </c>
    </row>
    <row r="4" spans="1:22">
      <c r="A4" s="9" t="s">
        <v>0</v>
      </c>
    </row>
    <row r="6" spans="1:22" ht="15.75">
      <c r="A6" s="158" t="s">
        <v>35</v>
      </c>
      <c r="B6" s="158"/>
      <c r="C6" s="158"/>
      <c r="D6" s="158"/>
    </row>
    <row r="7" spans="1:22">
      <c r="A7" s="159" t="s">
        <v>125</v>
      </c>
      <c r="B7" s="159"/>
      <c r="C7" s="159"/>
      <c r="D7" s="159"/>
    </row>
    <row r="9" spans="1:22" s="2" customFormat="1" ht="15" customHeight="1">
      <c r="A9" s="160" t="s">
        <v>6</v>
      </c>
      <c r="B9" s="161" t="s">
        <v>7</v>
      </c>
      <c r="C9" s="162" t="s">
        <v>8</v>
      </c>
      <c r="D9" s="163"/>
      <c r="I9" s="25"/>
      <c r="J9" s="25"/>
      <c r="Q9" s="25"/>
      <c r="R9" s="25"/>
      <c r="U9" s="25"/>
      <c r="V9" s="25"/>
    </row>
    <row r="10" spans="1:22" s="2" customFormat="1">
      <c r="A10" s="160"/>
      <c r="B10" s="161"/>
      <c r="C10" s="3">
        <v>2017</v>
      </c>
      <c r="D10" s="3">
        <v>2016</v>
      </c>
      <c r="G10" s="2" t="s">
        <v>1</v>
      </c>
      <c r="H10" s="2" t="s">
        <v>2</v>
      </c>
      <c r="I10" s="25" t="s">
        <v>33</v>
      </c>
      <c r="J10" s="25" t="s">
        <v>34</v>
      </c>
      <c r="K10" s="2" t="s">
        <v>27</v>
      </c>
      <c r="L10" s="2" t="s">
        <v>28</v>
      </c>
      <c r="Q10" s="25"/>
      <c r="R10" s="25"/>
      <c r="U10" s="25"/>
      <c r="V10" s="25"/>
    </row>
    <row r="11" spans="1:22" s="6" customFormat="1" ht="20.100000000000001" customHeight="1">
      <c r="A11" s="4" t="s">
        <v>9</v>
      </c>
      <c r="B11" s="13" t="s">
        <v>59</v>
      </c>
      <c r="C11" s="5">
        <f>SUM(C12:C14)</f>
        <v>1715676.2399999998</v>
      </c>
      <c r="D11" s="5">
        <f>SUM(D12:D14)</f>
        <v>1732655.38</v>
      </c>
      <c r="E11" s="1"/>
      <c r="F11" s="1">
        <f>C11+C20+C25+C27</f>
        <v>1915688.2199999995</v>
      </c>
      <c r="G11" s="6">
        <v>400</v>
      </c>
      <c r="H11" s="6" t="s">
        <v>3</v>
      </c>
      <c r="I11" s="1">
        <v>3749</v>
      </c>
      <c r="J11" s="1">
        <v>0</v>
      </c>
      <c r="K11" s="6">
        <v>3749</v>
      </c>
      <c r="L11" s="6">
        <v>0</v>
      </c>
      <c r="O11" s="6" t="s">
        <v>1</v>
      </c>
      <c r="P11" s="6" t="s">
        <v>2</v>
      </c>
      <c r="Q11" s="1" t="s">
        <v>33</v>
      </c>
      <c r="R11" s="1" t="s">
        <v>34</v>
      </c>
      <c r="S11" s="6" t="s">
        <v>27</v>
      </c>
      <c r="T11" s="6" t="s">
        <v>28</v>
      </c>
      <c r="U11" s="1"/>
      <c r="V11" s="1"/>
    </row>
    <row r="12" spans="1:22" ht="20.100000000000001" customHeight="1">
      <c r="A12" s="7" t="s">
        <v>10</v>
      </c>
      <c r="B12" s="14" t="s">
        <v>60</v>
      </c>
      <c r="C12" s="8">
        <v>918570</v>
      </c>
      <c r="D12" s="8">
        <v>1139628.24</v>
      </c>
      <c r="G12" s="10">
        <v>401</v>
      </c>
      <c r="H12" s="9" t="s">
        <v>4</v>
      </c>
      <c r="I12" s="10">
        <v>949676.21</v>
      </c>
      <c r="J12" s="10">
        <v>0</v>
      </c>
      <c r="K12" s="9">
        <v>949676.21</v>
      </c>
      <c r="L12" s="9">
        <v>0</v>
      </c>
      <c r="O12" s="9" t="s">
        <v>129</v>
      </c>
      <c r="P12" s="9" t="s">
        <v>130</v>
      </c>
      <c r="Q12" s="10">
        <v>0</v>
      </c>
      <c r="R12" s="26">
        <v>66380.800000000003</v>
      </c>
      <c r="S12" s="9">
        <v>0</v>
      </c>
      <c r="T12" s="9">
        <v>66380.800000000003</v>
      </c>
    </row>
    <row r="13" spans="1:22" ht="20.100000000000001" customHeight="1">
      <c r="A13" s="7" t="s">
        <v>11</v>
      </c>
      <c r="B13" s="14" t="s">
        <v>61</v>
      </c>
      <c r="C13" s="8">
        <v>250051.91</v>
      </c>
      <c r="D13" s="8">
        <v>214959.77</v>
      </c>
      <c r="G13" s="9">
        <v>402</v>
      </c>
      <c r="H13" s="9" t="s">
        <v>5</v>
      </c>
      <c r="I13" s="10">
        <v>91851.48</v>
      </c>
      <c r="J13" s="10">
        <v>0</v>
      </c>
      <c r="K13" s="9">
        <v>91851.48</v>
      </c>
      <c r="L13" s="9">
        <v>0</v>
      </c>
      <c r="O13" s="9" t="s">
        <v>126</v>
      </c>
      <c r="P13" s="9" t="s">
        <v>131</v>
      </c>
      <c r="Q13" s="10">
        <v>0</v>
      </c>
      <c r="R13" s="26">
        <v>918570</v>
      </c>
      <c r="S13" s="9">
        <v>0</v>
      </c>
      <c r="T13" s="9">
        <v>918570</v>
      </c>
    </row>
    <row r="14" spans="1:22" ht="20.100000000000001" customHeight="1">
      <c r="A14" s="7" t="s">
        <v>29</v>
      </c>
      <c r="B14" s="14" t="s">
        <v>62</v>
      </c>
      <c r="C14" s="8">
        <v>547054.32999999996</v>
      </c>
      <c r="D14" s="8">
        <v>378067.37</v>
      </c>
      <c r="G14" s="9">
        <v>404</v>
      </c>
      <c r="H14" s="9" t="s">
        <v>26</v>
      </c>
      <c r="I14" s="10">
        <v>91000.58</v>
      </c>
      <c r="J14" s="10">
        <v>0</v>
      </c>
      <c r="K14" s="9">
        <v>91000.58</v>
      </c>
      <c r="L14" s="9">
        <v>0</v>
      </c>
      <c r="O14" s="9" t="s">
        <v>132</v>
      </c>
      <c r="P14" s="9" t="s">
        <v>133</v>
      </c>
      <c r="Q14" s="10">
        <v>0</v>
      </c>
      <c r="R14" s="26">
        <v>82579.199999999997</v>
      </c>
      <c r="S14" s="9">
        <v>0</v>
      </c>
      <c r="T14" s="9">
        <v>82579.199999999997</v>
      </c>
    </row>
    <row r="15" spans="1:22" s="6" customFormat="1" ht="20.100000000000001" customHeight="1">
      <c r="A15" s="4" t="s">
        <v>12</v>
      </c>
      <c r="B15" s="13" t="s">
        <v>63</v>
      </c>
      <c r="C15" s="5">
        <f>SUM(C16:C18)</f>
        <v>1228755.73</v>
      </c>
      <c r="D15" s="5">
        <f>SUM(D16:D18)</f>
        <v>1371784.16</v>
      </c>
      <c r="E15" s="1"/>
      <c r="F15" s="1">
        <f>C15+C21+C23+C26+C28</f>
        <v>1412283.2699999998</v>
      </c>
      <c r="G15" s="1">
        <v>405</v>
      </c>
      <c r="H15" s="6" t="s">
        <v>81</v>
      </c>
      <c r="I15" s="1">
        <v>5516.28</v>
      </c>
      <c r="J15" s="1">
        <v>0</v>
      </c>
      <c r="K15" s="6">
        <v>5516.28</v>
      </c>
      <c r="L15" s="6">
        <v>0</v>
      </c>
      <c r="O15" s="6" t="s">
        <v>134</v>
      </c>
      <c r="P15" s="6" t="s">
        <v>135</v>
      </c>
      <c r="Q15" s="78">
        <v>1775</v>
      </c>
      <c r="R15" s="78">
        <v>0</v>
      </c>
      <c r="S15" s="6">
        <v>1775</v>
      </c>
      <c r="T15" s="6">
        <v>0</v>
      </c>
      <c r="U15" s="1"/>
      <c r="V15" s="1"/>
    </row>
    <row r="16" spans="1:22" s="11" customFormat="1" ht="20.100000000000001" customHeight="1">
      <c r="A16" s="15" t="s">
        <v>10</v>
      </c>
      <c r="B16" s="14" t="s">
        <v>65</v>
      </c>
      <c r="C16" s="17">
        <f>962380.08+1775</f>
        <v>964155.08</v>
      </c>
      <c r="D16" s="17">
        <v>1075113.6299999999</v>
      </c>
      <c r="E16" s="16"/>
      <c r="G16" s="11">
        <v>409</v>
      </c>
      <c r="H16" s="11" t="s">
        <v>82</v>
      </c>
      <c r="I16" s="16">
        <v>8616.16</v>
      </c>
      <c r="J16" s="16">
        <v>0</v>
      </c>
      <c r="K16" s="11">
        <v>8616.16</v>
      </c>
      <c r="L16" s="11">
        <v>0</v>
      </c>
      <c r="O16" s="11" t="s">
        <v>136</v>
      </c>
      <c r="P16" s="11" t="s">
        <v>137</v>
      </c>
      <c r="Q16" s="16">
        <v>0</v>
      </c>
      <c r="R16" s="26">
        <v>250051.91</v>
      </c>
      <c r="S16" s="11">
        <v>0</v>
      </c>
      <c r="T16" s="11">
        <v>250051.91</v>
      </c>
      <c r="U16" s="16"/>
      <c r="V16" s="16"/>
    </row>
    <row r="17" spans="1:22" ht="20.100000000000001" customHeight="1">
      <c r="A17" s="7" t="s">
        <v>30</v>
      </c>
      <c r="B17" s="14" t="s">
        <v>64</v>
      </c>
      <c r="C17" s="8">
        <f>262104.25+2496.4</f>
        <v>264600.65000000002</v>
      </c>
      <c r="D17" s="8">
        <v>296670.53000000003</v>
      </c>
      <c r="G17" s="9">
        <v>490</v>
      </c>
      <c r="H17" s="9" t="s">
        <v>83</v>
      </c>
      <c r="I17" s="10">
        <v>0</v>
      </c>
      <c r="J17" s="10">
        <v>1150409.71</v>
      </c>
      <c r="K17" s="9">
        <v>0</v>
      </c>
      <c r="L17" s="9">
        <v>1150409.71</v>
      </c>
      <c r="O17" s="9" t="s">
        <v>138</v>
      </c>
      <c r="P17" s="9" t="s">
        <v>139</v>
      </c>
      <c r="Q17" s="10">
        <v>0</v>
      </c>
      <c r="R17" s="26">
        <v>1750</v>
      </c>
      <c r="S17" s="9">
        <v>0</v>
      </c>
      <c r="T17" s="9">
        <v>1750</v>
      </c>
    </row>
    <row r="18" spans="1:22" ht="20.100000000000001" customHeight="1">
      <c r="A18" s="7" t="s">
        <v>29</v>
      </c>
      <c r="B18" s="14" t="s">
        <v>66</v>
      </c>
      <c r="C18" s="8"/>
      <c r="D18" s="8"/>
      <c r="G18" s="9">
        <v>501</v>
      </c>
      <c r="H18" s="9" t="s">
        <v>84</v>
      </c>
      <c r="I18" s="10">
        <v>1142026.77</v>
      </c>
      <c r="J18" s="10">
        <v>0</v>
      </c>
      <c r="K18" s="9">
        <v>1142026.77</v>
      </c>
      <c r="L18" s="9">
        <v>0</v>
      </c>
      <c r="O18" s="9" t="s">
        <v>140</v>
      </c>
      <c r="P18" s="9" t="s">
        <v>141</v>
      </c>
      <c r="Q18" s="10">
        <v>0</v>
      </c>
      <c r="R18" s="26">
        <v>100599.86</v>
      </c>
      <c r="S18" s="9">
        <v>0</v>
      </c>
      <c r="T18" s="9">
        <v>100599.86</v>
      </c>
    </row>
    <row r="19" spans="1:22" s="6" customFormat="1" ht="20.100000000000001" customHeight="1">
      <c r="A19" s="4" t="s">
        <v>13</v>
      </c>
      <c r="B19" s="13" t="s">
        <v>67</v>
      </c>
      <c r="C19" s="24">
        <f>C11-C15</f>
        <v>486920.50999999978</v>
      </c>
      <c r="D19" s="24">
        <f>D11-D15</f>
        <v>360871.22</v>
      </c>
      <c r="G19" s="6">
        <v>550</v>
      </c>
      <c r="H19" s="6" t="s">
        <v>85</v>
      </c>
      <c r="I19" s="1">
        <v>8382.94</v>
      </c>
      <c r="J19" s="1">
        <v>0</v>
      </c>
      <c r="K19" s="6">
        <v>8382.94</v>
      </c>
      <c r="L19" s="6">
        <v>0</v>
      </c>
      <c r="O19" s="6" t="s">
        <v>142</v>
      </c>
      <c r="P19" s="6" t="s">
        <v>143</v>
      </c>
      <c r="Q19" s="1">
        <v>0</v>
      </c>
      <c r="R19" s="78">
        <v>33.33</v>
      </c>
      <c r="S19" s="6">
        <v>0</v>
      </c>
      <c r="T19" s="6">
        <v>33.33</v>
      </c>
      <c r="U19" s="1"/>
      <c r="V19" s="1"/>
    </row>
    <row r="20" spans="1:22" s="11" customFormat="1" ht="20.100000000000001" customHeight="1">
      <c r="A20" s="75" t="s">
        <v>14</v>
      </c>
      <c r="B20" s="76" t="s">
        <v>68</v>
      </c>
      <c r="C20" s="17">
        <v>162290.71</v>
      </c>
      <c r="D20" s="17">
        <v>194775.12</v>
      </c>
      <c r="G20" s="11">
        <v>700</v>
      </c>
      <c r="H20" s="11" t="s">
        <v>86</v>
      </c>
      <c r="I20" s="16">
        <v>0</v>
      </c>
      <c r="J20" s="16">
        <v>1149584.6000000001</v>
      </c>
      <c r="K20" s="11">
        <v>0</v>
      </c>
      <c r="L20" s="11">
        <v>1149584.6000000001</v>
      </c>
      <c r="O20" s="11" t="s">
        <v>144</v>
      </c>
      <c r="P20" s="11" t="s">
        <v>145</v>
      </c>
      <c r="Q20" s="16">
        <v>0</v>
      </c>
      <c r="R20" s="26">
        <v>59907.519999999997</v>
      </c>
      <c r="S20" s="11">
        <v>0</v>
      </c>
      <c r="T20" s="11">
        <v>59907.519999999997</v>
      </c>
      <c r="U20" s="16"/>
      <c r="V20" s="16"/>
    </row>
    <row r="21" spans="1:22" s="11" customFormat="1" ht="20.100000000000001" customHeight="1">
      <c r="A21" s="75" t="s">
        <v>16</v>
      </c>
      <c r="B21" s="76" t="s">
        <v>69</v>
      </c>
      <c r="C21" s="17">
        <f>120830.06+249.6</f>
        <v>121079.66</v>
      </c>
      <c r="D21" s="17">
        <v>162013.5</v>
      </c>
      <c r="G21" s="11">
        <v>751</v>
      </c>
      <c r="H21" s="11" t="s">
        <v>75</v>
      </c>
      <c r="I21" s="16">
        <v>44.92</v>
      </c>
      <c r="J21" s="16">
        <v>0</v>
      </c>
      <c r="K21" s="11">
        <v>44.92</v>
      </c>
      <c r="L21" s="11">
        <v>0</v>
      </c>
      <c r="O21" s="11" t="s">
        <v>146</v>
      </c>
      <c r="P21" s="11" t="s">
        <v>147</v>
      </c>
      <c r="Q21" s="16">
        <v>0</v>
      </c>
      <c r="R21" s="26">
        <v>1654.89</v>
      </c>
      <c r="S21" s="11">
        <v>0</v>
      </c>
      <c r="T21" s="11">
        <v>1654.89</v>
      </c>
      <c r="U21" s="16"/>
      <c r="V21" s="16"/>
    </row>
    <row r="22" spans="1:22" s="6" customFormat="1" ht="20.100000000000001" customHeight="1">
      <c r="A22" s="4" t="s">
        <v>17</v>
      </c>
      <c r="B22" s="13" t="s">
        <v>70</v>
      </c>
      <c r="C22" s="24">
        <f>C20-C21</f>
        <v>41211.049999999988</v>
      </c>
      <c r="D22" s="24">
        <f>D20-D21</f>
        <v>32761.619999999995</v>
      </c>
      <c r="G22" s="6">
        <v>760</v>
      </c>
      <c r="H22" s="6" t="s">
        <v>58</v>
      </c>
      <c r="I22" s="1">
        <v>0</v>
      </c>
      <c r="J22" s="1">
        <v>680.2</v>
      </c>
      <c r="K22" s="6">
        <v>0</v>
      </c>
      <c r="L22" s="6">
        <v>680.2</v>
      </c>
      <c r="O22" s="6" t="s">
        <v>148</v>
      </c>
      <c r="P22" s="6" t="s">
        <v>147</v>
      </c>
      <c r="Q22" s="78">
        <v>571</v>
      </c>
      <c r="R22" s="1">
        <v>0</v>
      </c>
      <c r="S22" s="6">
        <v>571</v>
      </c>
      <c r="T22" s="6">
        <v>0</v>
      </c>
      <c r="U22" s="1"/>
      <c r="V22" s="1"/>
    </row>
    <row r="23" spans="1:22" s="11" customFormat="1" ht="20.100000000000001" customHeight="1">
      <c r="A23" s="75" t="s">
        <v>18</v>
      </c>
      <c r="B23" s="76" t="s">
        <v>71</v>
      </c>
      <c r="C23" s="77">
        <v>46471.63</v>
      </c>
      <c r="D23" s="77"/>
      <c r="I23" s="16">
        <f>SUM(I11:I22)</f>
        <v>2300864.34</v>
      </c>
      <c r="J23" s="16">
        <f>SUM(J11:J22)</f>
        <v>2300674.5100000002</v>
      </c>
      <c r="O23" s="11" t="s">
        <v>127</v>
      </c>
      <c r="P23" s="11" t="s">
        <v>25</v>
      </c>
      <c r="Q23" s="26">
        <v>2625.2</v>
      </c>
      <c r="R23" s="16">
        <v>0</v>
      </c>
      <c r="S23" s="11">
        <v>2625.2</v>
      </c>
      <c r="T23" s="11">
        <v>0</v>
      </c>
      <c r="U23" s="16"/>
      <c r="V23" s="16"/>
    </row>
    <row r="24" spans="1:22" s="6" customFormat="1" ht="20.100000000000001" customHeight="1">
      <c r="A24" s="4" t="s">
        <v>20</v>
      </c>
      <c r="B24" s="13" t="s">
        <v>72</v>
      </c>
      <c r="C24" s="24">
        <f>C19+C22-C23</f>
        <v>481659.92999999982</v>
      </c>
      <c r="D24" s="24">
        <f>D19+D22-D23</f>
        <v>393632.83999999997</v>
      </c>
      <c r="I24" s="1"/>
      <c r="J24" s="1">
        <f>J23-I23</f>
        <v>-189.82999999960884</v>
      </c>
      <c r="O24" s="6" t="s">
        <v>149</v>
      </c>
      <c r="P24" s="6" t="s">
        <v>150</v>
      </c>
      <c r="Q24" s="1">
        <v>0</v>
      </c>
      <c r="R24" s="1">
        <v>398094.33</v>
      </c>
      <c r="S24" s="6">
        <v>0</v>
      </c>
      <c r="T24" s="6">
        <v>398100.33</v>
      </c>
      <c r="U24" s="1"/>
      <c r="V24" s="1"/>
    </row>
    <row r="25" spans="1:22" s="11" customFormat="1" ht="20.100000000000001" customHeight="1">
      <c r="A25" s="75" t="s">
        <v>10</v>
      </c>
      <c r="B25" s="76" t="s">
        <v>58</v>
      </c>
      <c r="C25" s="17">
        <f>166315.53+6018.35-136267.5</f>
        <v>36066.380000000005</v>
      </c>
      <c r="D25" s="17">
        <f>387241.91-378067.37</f>
        <v>9174.539999999979</v>
      </c>
      <c r="I25" s="16"/>
      <c r="J25" s="16"/>
      <c r="O25" s="11" t="s">
        <v>151</v>
      </c>
      <c r="P25" s="11" t="s">
        <v>152</v>
      </c>
      <c r="Q25" s="16">
        <v>0</v>
      </c>
      <c r="R25" s="16">
        <v>166315.53</v>
      </c>
      <c r="S25" s="11">
        <v>0</v>
      </c>
      <c r="T25" s="11">
        <v>166315.53</v>
      </c>
      <c r="U25" s="16"/>
      <c r="V25" s="16"/>
    </row>
    <row r="26" spans="1:22" s="11" customFormat="1" ht="20.100000000000001" customHeight="1">
      <c r="A26" s="75" t="s">
        <v>21</v>
      </c>
      <c r="B26" s="76" t="s">
        <v>91</v>
      </c>
      <c r="C26" s="17">
        <f>5169.61+1248+6362.44</f>
        <v>12780.05</v>
      </c>
      <c r="D26" s="17">
        <v>4713.05</v>
      </c>
      <c r="I26" s="16">
        <f>I18+I19+I21</f>
        <v>1150454.6299999999</v>
      </c>
      <c r="J26" s="16">
        <f>J20+J22</f>
        <v>1150264.8</v>
      </c>
      <c r="O26" s="11" t="s">
        <v>128</v>
      </c>
      <c r="P26" s="11" t="s">
        <v>58</v>
      </c>
      <c r="Q26" s="16">
        <v>0</v>
      </c>
      <c r="R26" s="16">
        <f>6012.35+6</f>
        <v>6018.35</v>
      </c>
      <c r="S26" s="11">
        <v>0</v>
      </c>
      <c r="T26" s="11">
        <v>6012.35</v>
      </c>
      <c r="U26" s="16"/>
      <c r="V26" s="16"/>
    </row>
    <row r="27" spans="1:22" s="11" customFormat="1" ht="20.100000000000001" customHeight="1">
      <c r="A27" s="75" t="s">
        <v>73</v>
      </c>
      <c r="B27" s="76" t="s">
        <v>19</v>
      </c>
      <c r="C27" s="17">
        <v>1654.89</v>
      </c>
      <c r="D27" s="17"/>
      <c r="I27" s="16"/>
      <c r="J27" s="16">
        <f>J26-I26</f>
        <v>-189.82999999984168</v>
      </c>
      <c r="O27" s="11" t="s">
        <v>153</v>
      </c>
      <c r="P27" s="11" t="s">
        <v>154</v>
      </c>
      <c r="Q27" s="26">
        <v>136267.5</v>
      </c>
      <c r="R27" s="16">
        <v>0</v>
      </c>
      <c r="S27" s="11">
        <v>136267.5</v>
      </c>
      <c r="T27" s="11">
        <v>0</v>
      </c>
      <c r="U27" s="16"/>
      <c r="V27" s="16"/>
    </row>
    <row r="28" spans="1:22" s="11" customFormat="1" ht="20.100000000000001" customHeight="1">
      <c r="A28" s="75" t="s">
        <v>74</v>
      </c>
      <c r="B28" s="76" t="s">
        <v>75</v>
      </c>
      <c r="C28" s="17">
        <v>3196.2</v>
      </c>
      <c r="D28" s="17"/>
      <c r="I28" s="16"/>
      <c r="J28" s="16"/>
      <c r="O28" s="11" t="s">
        <v>155</v>
      </c>
      <c r="P28" s="11" t="s">
        <v>156</v>
      </c>
      <c r="Q28" s="26">
        <v>5169.6099999999997</v>
      </c>
      <c r="R28" s="16">
        <v>0</v>
      </c>
      <c r="S28" s="11">
        <v>5169.6099999999997</v>
      </c>
      <c r="T28" s="11">
        <v>0</v>
      </c>
      <c r="U28" s="16"/>
      <c r="V28" s="16"/>
    </row>
    <row r="29" spans="1:22" s="6" customFormat="1" ht="20.100000000000001" customHeight="1">
      <c r="A29" s="4" t="s">
        <v>77</v>
      </c>
      <c r="B29" s="13" t="s">
        <v>76</v>
      </c>
      <c r="C29" s="24">
        <f>C24+C25-C26+C27-C28</f>
        <v>503404.94999999984</v>
      </c>
      <c r="D29" s="24">
        <f>D24+D25-D26+D27-D28</f>
        <v>398094.32999999996</v>
      </c>
      <c r="I29" s="1"/>
      <c r="J29" s="1"/>
      <c r="Q29" s="1"/>
      <c r="R29" s="1">
        <f>SUM(R12:R28)</f>
        <v>2051955.7200000002</v>
      </c>
      <c r="U29" s="1"/>
      <c r="V29" s="1"/>
    </row>
    <row r="30" spans="1:22" s="11" customFormat="1" ht="20.100000000000001" customHeight="1">
      <c r="A30" s="75" t="s">
        <v>78</v>
      </c>
      <c r="B30" s="76" t="s">
        <v>36</v>
      </c>
      <c r="C30" s="17">
        <v>0</v>
      </c>
      <c r="D30" s="17">
        <v>0</v>
      </c>
      <c r="I30" s="16"/>
      <c r="J30" s="16"/>
      <c r="Q30" s="16"/>
      <c r="R30" s="16"/>
      <c r="U30" s="16"/>
      <c r="V30" s="16"/>
    </row>
    <row r="31" spans="1:22" s="6" customFormat="1" ht="20.100000000000001" customHeight="1">
      <c r="A31" s="4" t="s">
        <v>79</v>
      </c>
      <c r="B31" s="13" t="s">
        <v>80</v>
      </c>
      <c r="C31" s="24">
        <f>C29-C30</f>
        <v>503404.94999999984</v>
      </c>
      <c r="D31" s="24">
        <f>D29-D30</f>
        <v>398094.32999999996</v>
      </c>
      <c r="I31" s="1"/>
      <c r="J31" s="1"/>
      <c r="O31" s="6" t="s">
        <v>1</v>
      </c>
      <c r="P31" s="6" t="s">
        <v>2</v>
      </c>
      <c r="Q31" s="1" t="s">
        <v>31</v>
      </c>
      <c r="R31" s="1" t="s">
        <v>32</v>
      </c>
      <c r="S31" s="6" t="s">
        <v>33</v>
      </c>
      <c r="T31" s="6" t="s">
        <v>34</v>
      </c>
      <c r="U31" s="1" t="s">
        <v>27</v>
      </c>
      <c r="V31" s="1" t="s">
        <v>28</v>
      </c>
    </row>
    <row r="32" spans="1:22">
      <c r="O32" s="9">
        <v>400</v>
      </c>
      <c r="P32" s="9" t="s">
        <v>3</v>
      </c>
      <c r="Q32" s="10">
        <v>0</v>
      </c>
      <c r="R32" s="10">
        <v>0</v>
      </c>
      <c r="S32" s="9">
        <v>27843.75</v>
      </c>
      <c r="T32" s="9">
        <v>0</v>
      </c>
      <c r="U32" s="10">
        <v>27843.75</v>
      </c>
      <c r="V32" s="10">
        <v>0</v>
      </c>
    </row>
    <row r="33" spans="1:24">
      <c r="A33" s="9" t="s">
        <v>22</v>
      </c>
      <c r="C33" s="9"/>
      <c r="D33" s="9"/>
      <c r="O33" s="9">
        <v>401</v>
      </c>
      <c r="P33" s="9" t="s">
        <v>4</v>
      </c>
      <c r="Q33" s="10">
        <v>0</v>
      </c>
      <c r="R33" s="10">
        <v>0</v>
      </c>
      <c r="S33" s="9">
        <v>755927.11</v>
      </c>
      <c r="T33" s="9">
        <v>0</v>
      </c>
      <c r="U33" s="10">
        <v>755927.11</v>
      </c>
      <c r="V33" s="10">
        <v>0</v>
      </c>
    </row>
    <row r="34" spans="1:24">
      <c r="A34" s="9" t="s">
        <v>124</v>
      </c>
      <c r="C34" s="9"/>
      <c r="D34" s="9"/>
      <c r="G34" s="9" t="s">
        <v>1</v>
      </c>
      <c r="H34" s="9" t="s">
        <v>2</v>
      </c>
      <c r="I34" s="10" t="s">
        <v>33</v>
      </c>
      <c r="J34" s="10" t="s">
        <v>34</v>
      </c>
      <c r="K34" s="9" t="s">
        <v>27</v>
      </c>
      <c r="L34" s="9" t="s">
        <v>28</v>
      </c>
      <c r="O34" s="9">
        <v>402</v>
      </c>
      <c r="P34" s="9" t="s">
        <v>157</v>
      </c>
      <c r="Q34" s="10">
        <v>0</v>
      </c>
      <c r="R34" s="10">
        <v>0</v>
      </c>
      <c r="S34" s="9">
        <v>289566.84000000003</v>
      </c>
      <c r="T34" s="9">
        <v>0</v>
      </c>
      <c r="U34" s="10">
        <v>289566.84000000003</v>
      </c>
      <c r="V34" s="10">
        <v>0</v>
      </c>
    </row>
    <row r="35" spans="1:24">
      <c r="G35" s="9">
        <v>700</v>
      </c>
      <c r="H35" s="9" t="s">
        <v>86</v>
      </c>
      <c r="J35" s="26">
        <v>2247061.88</v>
      </c>
      <c r="K35" s="9">
        <v>0</v>
      </c>
      <c r="L35" s="9">
        <v>0</v>
      </c>
      <c r="O35" s="9">
        <v>403</v>
      </c>
      <c r="P35" s="9" t="s">
        <v>15</v>
      </c>
      <c r="Q35" s="10">
        <v>0</v>
      </c>
      <c r="R35" s="10">
        <v>0</v>
      </c>
      <c r="S35" s="9">
        <v>2907.89</v>
      </c>
      <c r="T35" s="9">
        <v>0</v>
      </c>
      <c r="U35" s="10">
        <v>2907.89</v>
      </c>
      <c r="V35" s="10">
        <v>0</v>
      </c>
    </row>
    <row r="36" spans="1:24">
      <c r="G36" s="9">
        <v>701</v>
      </c>
      <c r="H36" s="9" t="s">
        <v>87</v>
      </c>
      <c r="I36" s="10">
        <v>2241724.48</v>
      </c>
      <c r="K36" s="9">
        <v>0</v>
      </c>
      <c r="L36" s="9">
        <v>0</v>
      </c>
      <c r="O36" s="9">
        <v>404</v>
      </c>
      <c r="P36" s="9" t="s">
        <v>26</v>
      </c>
      <c r="Q36" s="10">
        <v>0</v>
      </c>
      <c r="R36" s="10">
        <v>0</v>
      </c>
      <c r="S36" s="9">
        <v>350287.55</v>
      </c>
      <c r="T36" s="9">
        <v>0</v>
      </c>
      <c r="U36" s="10">
        <v>350287.55</v>
      </c>
      <c r="V36" s="10">
        <v>0</v>
      </c>
    </row>
    <row r="37" spans="1:24">
      <c r="G37" s="9">
        <v>710</v>
      </c>
      <c r="H37" s="9" t="s">
        <v>88</v>
      </c>
      <c r="J37" s="26">
        <v>12146.2</v>
      </c>
      <c r="K37" s="9">
        <v>0</v>
      </c>
      <c r="L37" s="9">
        <v>0</v>
      </c>
      <c r="O37" s="9">
        <v>405</v>
      </c>
      <c r="P37" s="9" t="s">
        <v>81</v>
      </c>
      <c r="Q37" s="10">
        <v>0</v>
      </c>
      <c r="R37" s="10">
        <v>0</v>
      </c>
      <c r="S37" s="9">
        <v>36643.379999999997</v>
      </c>
      <c r="T37" s="9">
        <v>0</v>
      </c>
      <c r="U37" s="10">
        <v>36643.379999999997</v>
      </c>
      <c r="V37" s="10">
        <v>0</v>
      </c>
    </row>
    <row r="38" spans="1:24">
      <c r="G38" s="9">
        <v>711</v>
      </c>
      <c r="H38" s="9" t="s">
        <v>90</v>
      </c>
      <c r="I38" s="10">
        <v>12190.29</v>
      </c>
      <c r="K38" s="9">
        <v>0</v>
      </c>
      <c r="L38" s="9">
        <v>0</v>
      </c>
      <c r="O38" s="9">
        <v>409</v>
      </c>
      <c r="P38" s="9" t="s">
        <v>82</v>
      </c>
      <c r="Q38" s="10">
        <v>0</v>
      </c>
      <c r="R38" s="10">
        <v>0</v>
      </c>
      <c r="S38" s="9">
        <v>13928.37</v>
      </c>
      <c r="T38" s="9">
        <v>0</v>
      </c>
      <c r="U38" s="10">
        <v>13928.37</v>
      </c>
      <c r="V38" s="10">
        <v>0</v>
      </c>
    </row>
    <row r="39" spans="1:24">
      <c r="G39" s="9">
        <v>740</v>
      </c>
      <c r="H39" s="9" t="s">
        <v>89</v>
      </c>
      <c r="I39" s="10">
        <v>5834.83</v>
      </c>
      <c r="K39" s="9">
        <v>0</v>
      </c>
      <c r="L39" s="9">
        <v>0</v>
      </c>
      <c r="O39" s="9">
        <v>490</v>
      </c>
      <c r="P39" s="9" t="s">
        <v>83</v>
      </c>
      <c r="Q39" s="10">
        <v>0</v>
      </c>
      <c r="R39" s="10">
        <v>0</v>
      </c>
      <c r="S39" s="9">
        <v>0</v>
      </c>
      <c r="T39" s="9">
        <v>1477105.02</v>
      </c>
      <c r="U39" s="10">
        <v>0</v>
      </c>
      <c r="V39" s="10">
        <v>1477105.02</v>
      </c>
      <c r="X39" s="10">
        <f>V39-X44</f>
        <v>85319</v>
      </c>
    </row>
    <row r="40" spans="1:24">
      <c r="G40" s="9">
        <v>750</v>
      </c>
      <c r="H40" s="9" t="s">
        <v>19</v>
      </c>
      <c r="J40" s="26">
        <v>198.78</v>
      </c>
      <c r="K40" s="9">
        <v>0</v>
      </c>
      <c r="L40" s="9">
        <v>0</v>
      </c>
      <c r="O40" s="9">
        <v>501</v>
      </c>
      <c r="P40" s="9" t="s">
        <v>84</v>
      </c>
      <c r="Q40" s="10">
        <v>0</v>
      </c>
      <c r="R40" s="10">
        <v>0</v>
      </c>
      <c r="S40" s="9">
        <v>962380.08</v>
      </c>
      <c r="T40" s="9">
        <v>0</v>
      </c>
      <c r="U40" s="26">
        <v>962380.08</v>
      </c>
      <c r="V40" s="10">
        <v>0</v>
      </c>
    </row>
    <row r="41" spans="1:24">
      <c r="G41" s="9">
        <v>751</v>
      </c>
      <c r="H41" s="9" t="s">
        <v>75</v>
      </c>
      <c r="I41" s="10">
        <v>19.63</v>
      </c>
      <c r="K41" s="9">
        <v>0</v>
      </c>
      <c r="L41" s="9">
        <v>0</v>
      </c>
      <c r="O41" s="9">
        <v>510</v>
      </c>
      <c r="P41" s="9" t="s">
        <v>158</v>
      </c>
      <c r="Q41" s="10">
        <v>0</v>
      </c>
      <c r="R41" s="10">
        <v>0</v>
      </c>
      <c r="S41" s="9">
        <v>312104.25</v>
      </c>
      <c r="T41" s="9">
        <v>50000</v>
      </c>
      <c r="U41" s="26">
        <v>262104.25</v>
      </c>
      <c r="V41" s="10">
        <v>0</v>
      </c>
    </row>
    <row r="42" spans="1:24">
      <c r="G42" s="9">
        <v>760</v>
      </c>
      <c r="H42" s="9" t="s">
        <v>58</v>
      </c>
      <c r="J42" s="26">
        <v>607.54999999999995</v>
      </c>
      <c r="K42" s="9">
        <v>0</v>
      </c>
      <c r="L42" s="9">
        <v>0</v>
      </c>
      <c r="O42" s="9">
        <v>520</v>
      </c>
      <c r="P42" s="9" t="s">
        <v>159</v>
      </c>
      <c r="Q42" s="10">
        <v>0</v>
      </c>
      <c r="R42" s="10">
        <v>0</v>
      </c>
      <c r="S42" s="9">
        <v>156149.06</v>
      </c>
      <c r="T42" s="9">
        <v>35319</v>
      </c>
      <c r="U42" s="26">
        <v>120830.06</v>
      </c>
      <c r="V42" s="10">
        <v>0</v>
      </c>
    </row>
    <row r="43" spans="1:24">
      <c r="I43" s="10">
        <f>SUM(I35:I42)</f>
        <v>2259769.23</v>
      </c>
      <c r="J43" s="10">
        <f>SUM(J35:J42)</f>
        <v>2260014.4099999997</v>
      </c>
      <c r="O43" s="9">
        <v>550</v>
      </c>
      <c r="P43" s="9" t="s">
        <v>85</v>
      </c>
      <c r="Q43" s="10">
        <v>0</v>
      </c>
      <c r="R43" s="10">
        <v>0</v>
      </c>
      <c r="S43" s="9">
        <v>46471.63</v>
      </c>
      <c r="T43" s="9">
        <v>0</v>
      </c>
      <c r="U43" s="26">
        <v>46471.63</v>
      </c>
      <c r="V43" s="10">
        <v>0</v>
      </c>
    </row>
    <row r="44" spans="1:24">
      <c r="J44" s="10">
        <f>J43-I43</f>
        <v>245.17999999970198</v>
      </c>
      <c r="X44" s="10">
        <f>SUM(U40:U43)</f>
        <v>1391786.02</v>
      </c>
    </row>
    <row r="45" spans="1:24">
      <c r="O45" s="9">
        <v>700</v>
      </c>
      <c r="P45" s="9" t="s">
        <v>160</v>
      </c>
      <c r="Q45" s="10">
        <v>0</v>
      </c>
      <c r="R45" s="10">
        <v>0</v>
      </c>
      <c r="S45" s="9">
        <v>0</v>
      </c>
      <c r="T45" s="9">
        <v>1067530</v>
      </c>
      <c r="U45" s="10">
        <v>0</v>
      </c>
      <c r="V45" s="10">
        <v>1067530</v>
      </c>
    </row>
    <row r="46" spans="1:24">
      <c r="O46" s="9">
        <v>701</v>
      </c>
      <c r="P46" s="9" t="s">
        <v>161</v>
      </c>
      <c r="Q46" s="10">
        <v>0</v>
      </c>
      <c r="R46" s="10">
        <v>0</v>
      </c>
      <c r="S46" s="9">
        <v>1775</v>
      </c>
      <c r="T46" s="9">
        <v>0</v>
      </c>
      <c r="U46" s="10">
        <v>1775</v>
      </c>
      <c r="V46" s="10">
        <v>0</v>
      </c>
    </row>
    <row r="47" spans="1:24">
      <c r="O47" s="9">
        <v>710</v>
      </c>
      <c r="P47" s="9" t="s">
        <v>88</v>
      </c>
      <c r="Q47" s="10">
        <v>0</v>
      </c>
      <c r="R47" s="10">
        <v>0</v>
      </c>
      <c r="S47" s="9">
        <v>0</v>
      </c>
      <c r="T47" s="9">
        <v>250051.91</v>
      </c>
      <c r="U47" s="10">
        <v>0</v>
      </c>
      <c r="V47" s="10">
        <v>250051.91</v>
      </c>
    </row>
    <row r="48" spans="1:24">
      <c r="O48" s="9">
        <v>720</v>
      </c>
      <c r="P48" s="9" t="s">
        <v>68</v>
      </c>
      <c r="Q48" s="10">
        <v>0</v>
      </c>
      <c r="R48" s="10">
        <v>0</v>
      </c>
      <c r="S48" s="9">
        <v>0</v>
      </c>
      <c r="T48" s="9">
        <v>162290.71</v>
      </c>
      <c r="U48" s="10">
        <v>0</v>
      </c>
      <c r="V48" s="10">
        <v>162290.71</v>
      </c>
    </row>
    <row r="49" spans="15:22" s="9" customFormat="1">
      <c r="O49" s="9">
        <v>750</v>
      </c>
      <c r="P49" s="9" t="s">
        <v>19</v>
      </c>
      <c r="Q49" s="10">
        <v>0</v>
      </c>
      <c r="R49" s="10">
        <v>0</v>
      </c>
      <c r="S49" s="9">
        <v>0</v>
      </c>
      <c r="T49" s="9">
        <v>1654.89</v>
      </c>
      <c r="U49" s="10">
        <v>0</v>
      </c>
      <c r="V49" s="10">
        <v>1654.89</v>
      </c>
    </row>
    <row r="50" spans="15:22" s="9" customFormat="1">
      <c r="O50" s="9">
        <v>751</v>
      </c>
      <c r="P50" s="9" t="s">
        <v>75</v>
      </c>
      <c r="Q50" s="10">
        <v>0</v>
      </c>
      <c r="R50" s="10">
        <v>0</v>
      </c>
      <c r="S50" s="9">
        <v>3196.2</v>
      </c>
      <c r="T50" s="9">
        <v>0</v>
      </c>
      <c r="U50" s="10">
        <v>3196.2</v>
      </c>
      <c r="V50" s="10">
        <v>0</v>
      </c>
    </row>
    <row r="51" spans="15:22" s="9" customFormat="1">
      <c r="O51" s="9">
        <v>760</v>
      </c>
      <c r="P51" s="9" t="s">
        <v>58</v>
      </c>
      <c r="Q51" s="10">
        <v>0</v>
      </c>
      <c r="R51" s="10">
        <v>0</v>
      </c>
      <c r="S51" s="9">
        <v>0</v>
      </c>
      <c r="T51" s="9">
        <v>570428.21</v>
      </c>
      <c r="U51" s="10">
        <v>0</v>
      </c>
      <c r="V51" s="10">
        <v>570428.21</v>
      </c>
    </row>
    <row r="52" spans="15:22" s="9" customFormat="1">
      <c r="O52" s="9">
        <v>761</v>
      </c>
      <c r="P52" s="9" t="s">
        <v>91</v>
      </c>
      <c r="Q52" s="10">
        <v>0</v>
      </c>
      <c r="R52" s="10">
        <v>0</v>
      </c>
      <c r="S52" s="9">
        <v>141437.10999999999</v>
      </c>
      <c r="T52" s="9">
        <v>0</v>
      </c>
      <c r="U52" s="10">
        <v>141437.10999999999</v>
      </c>
      <c r="V52" s="10">
        <v>0</v>
      </c>
    </row>
    <row r="55" spans="15:22" s="9" customFormat="1">
      <c r="Q55" s="10"/>
      <c r="R55" s="10"/>
      <c r="U55" s="10">
        <f>SUM(U32:U54)</f>
        <v>3015299.2199999997</v>
      </c>
      <c r="V55" s="10">
        <f>SUM(V32:V54)</f>
        <v>3529060.74</v>
      </c>
    </row>
    <row r="57" spans="15:22" s="9" customFormat="1">
      <c r="Q57" s="10"/>
      <c r="R57" s="10"/>
      <c r="U57" s="10"/>
      <c r="V57" s="10">
        <f>V55-U55</f>
        <v>513761.52000000048</v>
      </c>
    </row>
    <row r="59" spans="15:22" s="9" customFormat="1">
      <c r="Q59" s="10"/>
      <c r="R59" s="10"/>
      <c r="U59" s="10"/>
      <c r="V59" s="10">
        <f>C31-V57</f>
        <v>-10356.570000000647</v>
      </c>
    </row>
  </sheetData>
  <mergeCells count="5">
    <mergeCell ref="A6:D6"/>
    <mergeCell ref="A7:D7"/>
    <mergeCell ref="A9:A10"/>
    <mergeCell ref="B9:B10"/>
    <mergeCell ref="C9:D9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8"/>
  <sheetViews>
    <sheetView topLeftCell="A28" workbookViewId="0">
      <selection sqref="A1:XFD1048576"/>
    </sheetView>
  </sheetViews>
  <sheetFormatPr defaultRowHeight="11.25"/>
  <cols>
    <col min="1" max="1" width="69.28515625" style="18" customWidth="1"/>
    <col min="2" max="3" width="15.7109375" style="27" customWidth="1"/>
    <col min="4" max="4" width="13.85546875" style="18" bestFit="1" customWidth="1"/>
    <col min="5" max="5" width="13.140625" style="18" hidden="1" customWidth="1"/>
    <col min="6" max="6" width="50.28515625" style="18" hidden="1" customWidth="1"/>
    <col min="7" max="7" width="11.42578125" style="18" hidden="1" customWidth="1"/>
    <col min="8" max="8" width="9.28515625" style="18" hidden="1" customWidth="1"/>
    <col min="9" max="9" width="9.5703125" style="18" hidden="1" customWidth="1"/>
    <col min="10" max="10" width="10.7109375" style="18" hidden="1" customWidth="1"/>
    <col min="11" max="12" width="10.140625" style="19" hidden="1" customWidth="1"/>
    <col min="13" max="242" width="9.140625" style="18"/>
    <col min="243" max="243" width="69.28515625" style="18" customWidth="1"/>
    <col min="244" max="244" width="14.28515625" style="18" customWidth="1"/>
    <col min="245" max="245" width="14.7109375" style="18" bestFit="1" customWidth="1"/>
    <col min="246" max="246" width="13.85546875" style="18" bestFit="1" customWidth="1"/>
    <col min="247" max="247" width="13.140625" style="18" bestFit="1" customWidth="1"/>
    <col min="248" max="248" width="16.5703125" style="18" bestFit="1" customWidth="1"/>
    <col min="249" max="249" width="11.42578125" style="18" bestFit="1" customWidth="1"/>
    <col min="250" max="250" width="9.28515625" style="18" bestFit="1" customWidth="1"/>
    <col min="251" max="251" width="9.5703125" style="18" bestFit="1" customWidth="1"/>
    <col min="252" max="252" width="10.7109375" style="18" bestFit="1" customWidth="1"/>
    <col min="253" max="498" width="9.140625" style="18"/>
    <col min="499" max="499" width="69.28515625" style="18" customWidth="1"/>
    <col min="500" max="500" width="14.28515625" style="18" customWidth="1"/>
    <col min="501" max="501" width="14.7109375" style="18" bestFit="1" customWidth="1"/>
    <col min="502" max="502" width="13.85546875" style="18" bestFit="1" customWidth="1"/>
    <col min="503" max="503" width="13.140625" style="18" bestFit="1" customWidth="1"/>
    <col min="504" max="504" width="16.5703125" style="18" bestFit="1" customWidth="1"/>
    <col min="505" max="505" width="11.42578125" style="18" bestFit="1" customWidth="1"/>
    <col min="506" max="506" width="9.28515625" style="18" bestFit="1" customWidth="1"/>
    <col min="507" max="507" width="9.5703125" style="18" bestFit="1" customWidth="1"/>
    <col min="508" max="508" width="10.7109375" style="18" bestFit="1" customWidth="1"/>
    <col min="509" max="754" width="9.140625" style="18"/>
    <col min="755" max="755" width="69.28515625" style="18" customWidth="1"/>
    <col min="756" max="756" width="14.28515625" style="18" customWidth="1"/>
    <col min="757" max="757" width="14.7109375" style="18" bestFit="1" customWidth="1"/>
    <col min="758" max="758" width="13.85546875" style="18" bestFit="1" customWidth="1"/>
    <col min="759" max="759" width="13.140625" style="18" bestFit="1" customWidth="1"/>
    <col min="760" max="760" width="16.5703125" style="18" bestFit="1" customWidth="1"/>
    <col min="761" max="761" width="11.42578125" style="18" bestFit="1" customWidth="1"/>
    <col min="762" max="762" width="9.28515625" style="18" bestFit="1" customWidth="1"/>
    <col min="763" max="763" width="9.5703125" style="18" bestFit="1" customWidth="1"/>
    <col min="764" max="764" width="10.7109375" style="18" bestFit="1" customWidth="1"/>
    <col min="765" max="1010" width="9.140625" style="18"/>
    <col min="1011" max="1011" width="69.28515625" style="18" customWidth="1"/>
    <col min="1012" max="1012" width="14.28515625" style="18" customWidth="1"/>
    <col min="1013" max="1013" width="14.7109375" style="18" bestFit="1" customWidth="1"/>
    <col min="1014" max="1014" width="13.85546875" style="18" bestFit="1" customWidth="1"/>
    <col min="1015" max="1015" width="13.140625" style="18" bestFit="1" customWidth="1"/>
    <col min="1016" max="1016" width="16.5703125" style="18" bestFit="1" customWidth="1"/>
    <col min="1017" max="1017" width="11.42578125" style="18" bestFit="1" customWidth="1"/>
    <col min="1018" max="1018" width="9.28515625" style="18" bestFit="1" customWidth="1"/>
    <col min="1019" max="1019" width="9.5703125" style="18" bestFit="1" customWidth="1"/>
    <col min="1020" max="1020" width="10.7109375" style="18" bestFit="1" customWidth="1"/>
    <col min="1021" max="1266" width="9.140625" style="18"/>
    <col min="1267" max="1267" width="69.28515625" style="18" customWidth="1"/>
    <col min="1268" max="1268" width="14.28515625" style="18" customWidth="1"/>
    <col min="1269" max="1269" width="14.7109375" style="18" bestFit="1" customWidth="1"/>
    <col min="1270" max="1270" width="13.85546875" style="18" bestFit="1" customWidth="1"/>
    <col min="1271" max="1271" width="13.140625" style="18" bestFit="1" customWidth="1"/>
    <col min="1272" max="1272" width="16.5703125" style="18" bestFit="1" customWidth="1"/>
    <col min="1273" max="1273" width="11.42578125" style="18" bestFit="1" customWidth="1"/>
    <col min="1274" max="1274" width="9.28515625" style="18" bestFit="1" customWidth="1"/>
    <col min="1275" max="1275" width="9.5703125" style="18" bestFit="1" customWidth="1"/>
    <col min="1276" max="1276" width="10.7109375" style="18" bestFit="1" customWidth="1"/>
    <col min="1277" max="1522" width="9.140625" style="18"/>
    <col min="1523" max="1523" width="69.28515625" style="18" customWidth="1"/>
    <col min="1524" max="1524" width="14.28515625" style="18" customWidth="1"/>
    <col min="1525" max="1525" width="14.7109375" style="18" bestFit="1" customWidth="1"/>
    <col min="1526" max="1526" width="13.85546875" style="18" bestFit="1" customWidth="1"/>
    <col min="1527" max="1527" width="13.140625" style="18" bestFit="1" customWidth="1"/>
    <col min="1528" max="1528" width="16.5703125" style="18" bestFit="1" customWidth="1"/>
    <col min="1529" max="1529" width="11.42578125" style="18" bestFit="1" customWidth="1"/>
    <col min="1530" max="1530" width="9.28515625" style="18" bestFit="1" customWidth="1"/>
    <col min="1531" max="1531" width="9.5703125" style="18" bestFit="1" customWidth="1"/>
    <col min="1532" max="1532" width="10.7109375" style="18" bestFit="1" customWidth="1"/>
    <col min="1533" max="1778" width="9.140625" style="18"/>
    <col min="1779" max="1779" width="69.28515625" style="18" customWidth="1"/>
    <col min="1780" max="1780" width="14.28515625" style="18" customWidth="1"/>
    <col min="1781" max="1781" width="14.7109375" style="18" bestFit="1" customWidth="1"/>
    <col min="1782" max="1782" width="13.85546875" style="18" bestFit="1" customWidth="1"/>
    <col min="1783" max="1783" width="13.140625" style="18" bestFit="1" customWidth="1"/>
    <col min="1784" max="1784" width="16.5703125" style="18" bestFit="1" customWidth="1"/>
    <col min="1785" max="1785" width="11.42578125" style="18" bestFit="1" customWidth="1"/>
    <col min="1786" max="1786" width="9.28515625" style="18" bestFit="1" customWidth="1"/>
    <col min="1787" max="1787" width="9.5703125" style="18" bestFit="1" customWidth="1"/>
    <col min="1788" max="1788" width="10.7109375" style="18" bestFit="1" customWidth="1"/>
    <col min="1789" max="2034" width="9.140625" style="18"/>
    <col min="2035" max="2035" width="69.28515625" style="18" customWidth="1"/>
    <col min="2036" max="2036" width="14.28515625" style="18" customWidth="1"/>
    <col min="2037" max="2037" width="14.7109375" style="18" bestFit="1" customWidth="1"/>
    <col min="2038" max="2038" width="13.85546875" style="18" bestFit="1" customWidth="1"/>
    <col min="2039" max="2039" width="13.140625" style="18" bestFit="1" customWidth="1"/>
    <col min="2040" max="2040" width="16.5703125" style="18" bestFit="1" customWidth="1"/>
    <col min="2041" max="2041" width="11.42578125" style="18" bestFit="1" customWidth="1"/>
    <col min="2042" max="2042" width="9.28515625" style="18" bestFit="1" customWidth="1"/>
    <col min="2043" max="2043" width="9.5703125" style="18" bestFit="1" customWidth="1"/>
    <col min="2044" max="2044" width="10.7109375" style="18" bestFit="1" customWidth="1"/>
    <col min="2045" max="2290" width="9.140625" style="18"/>
    <col min="2291" max="2291" width="69.28515625" style="18" customWidth="1"/>
    <col min="2292" max="2292" width="14.28515625" style="18" customWidth="1"/>
    <col min="2293" max="2293" width="14.7109375" style="18" bestFit="1" customWidth="1"/>
    <col min="2294" max="2294" width="13.85546875" style="18" bestFit="1" customWidth="1"/>
    <col min="2295" max="2295" width="13.140625" style="18" bestFit="1" customWidth="1"/>
    <col min="2296" max="2296" width="16.5703125" style="18" bestFit="1" customWidth="1"/>
    <col min="2297" max="2297" width="11.42578125" style="18" bestFit="1" customWidth="1"/>
    <col min="2298" max="2298" width="9.28515625" style="18" bestFit="1" customWidth="1"/>
    <col min="2299" max="2299" width="9.5703125" style="18" bestFit="1" customWidth="1"/>
    <col min="2300" max="2300" width="10.7109375" style="18" bestFit="1" customWidth="1"/>
    <col min="2301" max="2546" width="9.140625" style="18"/>
    <col min="2547" max="2547" width="69.28515625" style="18" customWidth="1"/>
    <col min="2548" max="2548" width="14.28515625" style="18" customWidth="1"/>
    <col min="2549" max="2549" width="14.7109375" style="18" bestFit="1" customWidth="1"/>
    <col min="2550" max="2550" width="13.85546875" style="18" bestFit="1" customWidth="1"/>
    <col min="2551" max="2551" width="13.140625" style="18" bestFit="1" customWidth="1"/>
    <col min="2552" max="2552" width="16.5703125" style="18" bestFit="1" customWidth="1"/>
    <col min="2553" max="2553" width="11.42578125" style="18" bestFit="1" customWidth="1"/>
    <col min="2554" max="2554" width="9.28515625" style="18" bestFit="1" customWidth="1"/>
    <col min="2555" max="2555" width="9.5703125" style="18" bestFit="1" customWidth="1"/>
    <col min="2556" max="2556" width="10.7109375" style="18" bestFit="1" customWidth="1"/>
    <col min="2557" max="2802" width="9.140625" style="18"/>
    <col min="2803" max="2803" width="69.28515625" style="18" customWidth="1"/>
    <col min="2804" max="2804" width="14.28515625" style="18" customWidth="1"/>
    <col min="2805" max="2805" width="14.7109375" style="18" bestFit="1" customWidth="1"/>
    <col min="2806" max="2806" width="13.85546875" style="18" bestFit="1" customWidth="1"/>
    <col min="2807" max="2807" width="13.140625" style="18" bestFit="1" customWidth="1"/>
    <col min="2808" max="2808" width="16.5703125" style="18" bestFit="1" customWidth="1"/>
    <col min="2809" max="2809" width="11.42578125" style="18" bestFit="1" customWidth="1"/>
    <col min="2810" max="2810" width="9.28515625" style="18" bestFit="1" customWidth="1"/>
    <col min="2811" max="2811" width="9.5703125" style="18" bestFit="1" customWidth="1"/>
    <col min="2812" max="2812" width="10.7109375" style="18" bestFit="1" customWidth="1"/>
    <col min="2813" max="3058" width="9.140625" style="18"/>
    <col min="3059" max="3059" width="69.28515625" style="18" customWidth="1"/>
    <col min="3060" max="3060" width="14.28515625" style="18" customWidth="1"/>
    <col min="3061" max="3061" width="14.7109375" style="18" bestFit="1" customWidth="1"/>
    <col min="3062" max="3062" width="13.85546875" style="18" bestFit="1" customWidth="1"/>
    <col min="3063" max="3063" width="13.140625" style="18" bestFit="1" customWidth="1"/>
    <col min="3064" max="3064" width="16.5703125" style="18" bestFit="1" customWidth="1"/>
    <col min="3065" max="3065" width="11.42578125" style="18" bestFit="1" customWidth="1"/>
    <col min="3066" max="3066" width="9.28515625" style="18" bestFit="1" customWidth="1"/>
    <col min="3067" max="3067" width="9.5703125" style="18" bestFit="1" customWidth="1"/>
    <col min="3068" max="3068" width="10.7109375" style="18" bestFit="1" customWidth="1"/>
    <col min="3069" max="3314" width="9.140625" style="18"/>
    <col min="3315" max="3315" width="69.28515625" style="18" customWidth="1"/>
    <col min="3316" max="3316" width="14.28515625" style="18" customWidth="1"/>
    <col min="3317" max="3317" width="14.7109375" style="18" bestFit="1" customWidth="1"/>
    <col min="3318" max="3318" width="13.85546875" style="18" bestFit="1" customWidth="1"/>
    <col min="3319" max="3319" width="13.140625" style="18" bestFit="1" customWidth="1"/>
    <col min="3320" max="3320" width="16.5703125" style="18" bestFit="1" customWidth="1"/>
    <col min="3321" max="3321" width="11.42578125" style="18" bestFit="1" customWidth="1"/>
    <col min="3322" max="3322" width="9.28515625" style="18" bestFit="1" customWidth="1"/>
    <col min="3323" max="3323" width="9.5703125" style="18" bestFit="1" customWidth="1"/>
    <col min="3324" max="3324" width="10.7109375" style="18" bestFit="1" customWidth="1"/>
    <col min="3325" max="3570" width="9.140625" style="18"/>
    <col min="3571" max="3571" width="69.28515625" style="18" customWidth="1"/>
    <col min="3572" max="3572" width="14.28515625" style="18" customWidth="1"/>
    <col min="3573" max="3573" width="14.7109375" style="18" bestFit="1" customWidth="1"/>
    <col min="3574" max="3574" width="13.85546875" style="18" bestFit="1" customWidth="1"/>
    <col min="3575" max="3575" width="13.140625" style="18" bestFit="1" customWidth="1"/>
    <col min="3576" max="3576" width="16.5703125" style="18" bestFit="1" customWidth="1"/>
    <col min="3577" max="3577" width="11.42578125" style="18" bestFit="1" customWidth="1"/>
    <col min="3578" max="3578" width="9.28515625" style="18" bestFit="1" customWidth="1"/>
    <col min="3579" max="3579" width="9.5703125" style="18" bestFit="1" customWidth="1"/>
    <col min="3580" max="3580" width="10.7109375" style="18" bestFit="1" customWidth="1"/>
    <col min="3581" max="3826" width="9.140625" style="18"/>
    <col min="3827" max="3827" width="69.28515625" style="18" customWidth="1"/>
    <col min="3828" max="3828" width="14.28515625" style="18" customWidth="1"/>
    <col min="3829" max="3829" width="14.7109375" style="18" bestFit="1" customWidth="1"/>
    <col min="3830" max="3830" width="13.85546875" style="18" bestFit="1" customWidth="1"/>
    <col min="3831" max="3831" width="13.140625" style="18" bestFit="1" customWidth="1"/>
    <col min="3832" max="3832" width="16.5703125" style="18" bestFit="1" customWidth="1"/>
    <col min="3833" max="3833" width="11.42578125" style="18" bestFit="1" customWidth="1"/>
    <col min="3834" max="3834" width="9.28515625" style="18" bestFit="1" customWidth="1"/>
    <col min="3835" max="3835" width="9.5703125" style="18" bestFit="1" customWidth="1"/>
    <col min="3836" max="3836" width="10.7109375" style="18" bestFit="1" customWidth="1"/>
    <col min="3837" max="4082" width="9.140625" style="18"/>
    <col min="4083" max="4083" width="69.28515625" style="18" customWidth="1"/>
    <col min="4084" max="4084" width="14.28515625" style="18" customWidth="1"/>
    <col min="4085" max="4085" width="14.7109375" style="18" bestFit="1" customWidth="1"/>
    <col min="4086" max="4086" width="13.85546875" style="18" bestFit="1" customWidth="1"/>
    <col min="4087" max="4087" width="13.140625" style="18" bestFit="1" customWidth="1"/>
    <col min="4088" max="4088" width="16.5703125" style="18" bestFit="1" customWidth="1"/>
    <col min="4089" max="4089" width="11.42578125" style="18" bestFit="1" customWidth="1"/>
    <col min="4090" max="4090" width="9.28515625" style="18" bestFit="1" customWidth="1"/>
    <col min="4091" max="4091" width="9.5703125" style="18" bestFit="1" customWidth="1"/>
    <col min="4092" max="4092" width="10.7109375" style="18" bestFit="1" customWidth="1"/>
    <col min="4093" max="4338" width="9.140625" style="18"/>
    <col min="4339" max="4339" width="69.28515625" style="18" customWidth="1"/>
    <col min="4340" max="4340" width="14.28515625" style="18" customWidth="1"/>
    <col min="4341" max="4341" width="14.7109375" style="18" bestFit="1" customWidth="1"/>
    <col min="4342" max="4342" width="13.85546875" style="18" bestFit="1" customWidth="1"/>
    <col min="4343" max="4343" width="13.140625" style="18" bestFit="1" customWidth="1"/>
    <col min="4344" max="4344" width="16.5703125" style="18" bestFit="1" customWidth="1"/>
    <col min="4345" max="4345" width="11.42578125" style="18" bestFit="1" customWidth="1"/>
    <col min="4346" max="4346" width="9.28515625" style="18" bestFit="1" customWidth="1"/>
    <col min="4347" max="4347" width="9.5703125" style="18" bestFit="1" customWidth="1"/>
    <col min="4348" max="4348" width="10.7109375" style="18" bestFit="1" customWidth="1"/>
    <col min="4349" max="4594" width="9.140625" style="18"/>
    <col min="4595" max="4595" width="69.28515625" style="18" customWidth="1"/>
    <col min="4596" max="4596" width="14.28515625" style="18" customWidth="1"/>
    <col min="4597" max="4597" width="14.7109375" style="18" bestFit="1" customWidth="1"/>
    <col min="4598" max="4598" width="13.85546875" style="18" bestFit="1" customWidth="1"/>
    <col min="4599" max="4599" width="13.140625" style="18" bestFit="1" customWidth="1"/>
    <col min="4600" max="4600" width="16.5703125" style="18" bestFit="1" customWidth="1"/>
    <col min="4601" max="4601" width="11.42578125" style="18" bestFit="1" customWidth="1"/>
    <col min="4602" max="4602" width="9.28515625" style="18" bestFit="1" customWidth="1"/>
    <col min="4603" max="4603" width="9.5703125" style="18" bestFit="1" customWidth="1"/>
    <col min="4604" max="4604" width="10.7109375" style="18" bestFit="1" customWidth="1"/>
    <col min="4605" max="4850" width="9.140625" style="18"/>
    <col min="4851" max="4851" width="69.28515625" style="18" customWidth="1"/>
    <col min="4852" max="4852" width="14.28515625" style="18" customWidth="1"/>
    <col min="4853" max="4853" width="14.7109375" style="18" bestFit="1" customWidth="1"/>
    <col min="4854" max="4854" width="13.85546875" style="18" bestFit="1" customWidth="1"/>
    <col min="4855" max="4855" width="13.140625" style="18" bestFit="1" customWidth="1"/>
    <col min="4856" max="4856" width="16.5703125" style="18" bestFit="1" customWidth="1"/>
    <col min="4857" max="4857" width="11.42578125" style="18" bestFit="1" customWidth="1"/>
    <col min="4858" max="4858" width="9.28515625" style="18" bestFit="1" customWidth="1"/>
    <col min="4859" max="4859" width="9.5703125" style="18" bestFit="1" customWidth="1"/>
    <col min="4860" max="4860" width="10.7109375" style="18" bestFit="1" customWidth="1"/>
    <col min="4861" max="5106" width="9.140625" style="18"/>
    <col min="5107" max="5107" width="69.28515625" style="18" customWidth="1"/>
    <col min="5108" max="5108" width="14.28515625" style="18" customWidth="1"/>
    <col min="5109" max="5109" width="14.7109375" style="18" bestFit="1" customWidth="1"/>
    <col min="5110" max="5110" width="13.85546875" style="18" bestFit="1" customWidth="1"/>
    <col min="5111" max="5111" width="13.140625" style="18" bestFit="1" customWidth="1"/>
    <col min="5112" max="5112" width="16.5703125" style="18" bestFit="1" customWidth="1"/>
    <col min="5113" max="5113" width="11.42578125" style="18" bestFit="1" customWidth="1"/>
    <col min="5114" max="5114" width="9.28515625" style="18" bestFit="1" customWidth="1"/>
    <col min="5115" max="5115" width="9.5703125" style="18" bestFit="1" customWidth="1"/>
    <col min="5116" max="5116" width="10.7109375" style="18" bestFit="1" customWidth="1"/>
    <col min="5117" max="5362" width="9.140625" style="18"/>
    <col min="5363" max="5363" width="69.28515625" style="18" customWidth="1"/>
    <col min="5364" max="5364" width="14.28515625" style="18" customWidth="1"/>
    <col min="5365" max="5365" width="14.7109375" style="18" bestFit="1" customWidth="1"/>
    <col min="5366" max="5366" width="13.85546875" style="18" bestFit="1" customWidth="1"/>
    <col min="5367" max="5367" width="13.140625" style="18" bestFit="1" customWidth="1"/>
    <col min="5368" max="5368" width="16.5703125" style="18" bestFit="1" customWidth="1"/>
    <col min="5369" max="5369" width="11.42578125" style="18" bestFit="1" customWidth="1"/>
    <col min="5370" max="5370" width="9.28515625" style="18" bestFit="1" customWidth="1"/>
    <col min="5371" max="5371" width="9.5703125" style="18" bestFit="1" customWidth="1"/>
    <col min="5372" max="5372" width="10.7109375" style="18" bestFit="1" customWidth="1"/>
    <col min="5373" max="5618" width="9.140625" style="18"/>
    <col min="5619" max="5619" width="69.28515625" style="18" customWidth="1"/>
    <col min="5620" max="5620" width="14.28515625" style="18" customWidth="1"/>
    <col min="5621" max="5621" width="14.7109375" style="18" bestFit="1" customWidth="1"/>
    <col min="5622" max="5622" width="13.85546875" style="18" bestFit="1" customWidth="1"/>
    <col min="5623" max="5623" width="13.140625" style="18" bestFit="1" customWidth="1"/>
    <col min="5624" max="5624" width="16.5703125" style="18" bestFit="1" customWidth="1"/>
    <col min="5625" max="5625" width="11.42578125" style="18" bestFit="1" customWidth="1"/>
    <col min="5626" max="5626" width="9.28515625" style="18" bestFit="1" customWidth="1"/>
    <col min="5627" max="5627" width="9.5703125" style="18" bestFit="1" customWidth="1"/>
    <col min="5628" max="5628" width="10.7109375" style="18" bestFit="1" customWidth="1"/>
    <col min="5629" max="5874" width="9.140625" style="18"/>
    <col min="5875" max="5875" width="69.28515625" style="18" customWidth="1"/>
    <col min="5876" max="5876" width="14.28515625" style="18" customWidth="1"/>
    <col min="5877" max="5877" width="14.7109375" style="18" bestFit="1" customWidth="1"/>
    <col min="5878" max="5878" width="13.85546875" style="18" bestFit="1" customWidth="1"/>
    <col min="5879" max="5879" width="13.140625" style="18" bestFit="1" customWidth="1"/>
    <col min="5880" max="5880" width="16.5703125" style="18" bestFit="1" customWidth="1"/>
    <col min="5881" max="5881" width="11.42578125" style="18" bestFit="1" customWidth="1"/>
    <col min="5882" max="5882" width="9.28515625" style="18" bestFit="1" customWidth="1"/>
    <col min="5883" max="5883" width="9.5703125" style="18" bestFit="1" customWidth="1"/>
    <col min="5884" max="5884" width="10.7109375" style="18" bestFit="1" customWidth="1"/>
    <col min="5885" max="6130" width="9.140625" style="18"/>
    <col min="6131" max="6131" width="69.28515625" style="18" customWidth="1"/>
    <col min="6132" max="6132" width="14.28515625" style="18" customWidth="1"/>
    <col min="6133" max="6133" width="14.7109375" style="18" bestFit="1" customWidth="1"/>
    <col min="6134" max="6134" width="13.85546875" style="18" bestFit="1" customWidth="1"/>
    <col min="6135" max="6135" width="13.140625" style="18" bestFit="1" customWidth="1"/>
    <col min="6136" max="6136" width="16.5703125" style="18" bestFit="1" customWidth="1"/>
    <col min="6137" max="6137" width="11.42578125" style="18" bestFit="1" customWidth="1"/>
    <col min="6138" max="6138" width="9.28515625" style="18" bestFit="1" customWidth="1"/>
    <col min="6139" max="6139" width="9.5703125" style="18" bestFit="1" customWidth="1"/>
    <col min="6140" max="6140" width="10.7109375" style="18" bestFit="1" customWidth="1"/>
    <col min="6141" max="6386" width="9.140625" style="18"/>
    <col min="6387" max="6387" width="69.28515625" style="18" customWidth="1"/>
    <col min="6388" max="6388" width="14.28515625" style="18" customWidth="1"/>
    <col min="6389" max="6389" width="14.7109375" style="18" bestFit="1" customWidth="1"/>
    <col min="6390" max="6390" width="13.85546875" style="18" bestFit="1" customWidth="1"/>
    <col min="6391" max="6391" width="13.140625" style="18" bestFit="1" customWidth="1"/>
    <col min="6392" max="6392" width="16.5703125" style="18" bestFit="1" customWidth="1"/>
    <col min="6393" max="6393" width="11.42578125" style="18" bestFit="1" customWidth="1"/>
    <col min="6394" max="6394" width="9.28515625" style="18" bestFit="1" customWidth="1"/>
    <col min="6395" max="6395" width="9.5703125" style="18" bestFit="1" customWidth="1"/>
    <col min="6396" max="6396" width="10.7109375" style="18" bestFit="1" customWidth="1"/>
    <col min="6397" max="6642" width="9.140625" style="18"/>
    <col min="6643" max="6643" width="69.28515625" style="18" customWidth="1"/>
    <col min="6644" max="6644" width="14.28515625" style="18" customWidth="1"/>
    <col min="6645" max="6645" width="14.7109375" style="18" bestFit="1" customWidth="1"/>
    <col min="6646" max="6646" width="13.85546875" style="18" bestFit="1" customWidth="1"/>
    <col min="6647" max="6647" width="13.140625" style="18" bestFit="1" customWidth="1"/>
    <col min="6648" max="6648" width="16.5703125" style="18" bestFit="1" customWidth="1"/>
    <col min="6649" max="6649" width="11.42578125" style="18" bestFit="1" customWidth="1"/>
    <col min="6650" max="6650" width="9.28515625" style="18" bestFit="1" customWidth="1"/>
    <col min="6651" max="6651" width="9.5703125" style="18" bestFit="1" customWidth="1"/>
    <col min="6652" max="6652" width="10.7109375" style="18" bestFit="1" customWidth="1"/>
    <col min="6653" max="6898" width="9.140625" style="18"/>
    <col min="6899" max="6899" width="69.28515625" style="18" customWidth="1"/>
    <col min="6900" max="6900" width="14.28515625" style="18" customWidth="1"/>
    <col min="6901" max="6901" width="14.7109375" style="18" bestFit="1" customWidth="1"/>
    <col min="6902" max="6902" width="13.85546875" style="18" bestFit="1" customWidth="1"/>
    <col min="6903" max="6903" width="13.140625" style="18" bestFit="1" customWidth="1"/>
    <col min="6904" max="6904" width="16.5703125" style="18" bestFit="1" customWidth="1"/>
    <col min="6905" max="6905" width="11.42578125" style="18" bestFit="1" customWidth="1"/>
    <col min="6906" max="6906" width="9.28515625" style="18" bestFit="1" customWidth="1"/>
    <col min="6907" max="6907" width="9.5703125" style="18" bestFit="1" customWidth="1"/>
    <col min="6908" max="6908" width="10.7109375" style="18" bestFit="1" customWidth="1"/>
    <col min="6909" max="7154" width="9.140625" style="18"/>
    <col min="7155" max="7155" width="69.28515625" style="18" customWidth="1"/>
    <col min="7156" max="7156" width="14.28515625" style="18" customWidth="1"/>
    <col min="7157" max="7157" width="14.7109375" style="18" bestFit="1" customWidth="1"/>
    <col min="7158" max="7158" width="13.85546875" style="18" bestFit="1" customWidth="1"/>
    <col min="7159" max="7159" width="13.140625" style="18" bestFit="1" customWidth="1"/>
    <col min="7160" max="7160" width="16.5703125" style="18" bestFit="1" customWidth="1"/>
    <col min="7161" max="7161" width="11.42578125" style="18" bestFit="1" customWidth="1"/>
    <col min="7162" max="7162" width="9.28515625" style="18" bestFit="1" customWidth="1"/>
    <col min="7163" max="7163" width="9.5703125" style="18" bestFit="1" customWidth="1"/>
    <col min="7164" max="7164" width="10.7109375" style="18" bestFit="1" customWidth="1"/>
    <col min="7165" max="7410" width="9.140625" style="18"/>
    <col min="7411" max="7411" width="69.28515625" style="18" customWidth="1"/>
    <col min="7412" max="7412" width="14.28515625" style="18" customWidth="1"/>
    <col min="7413" max="7413" width="14.7109375" style="18" bestFit="1" customWidth="1"/>
    <col min="7414" max="7414" width="13.85546875" style="18" bestFit="1" customWidth="1"/>
    <col min="7415" max="7415" width="13.140625" style="18" bestFit="1" customWidth="1"/>
    <col min="7416" max="7416" width="16.5703125" style="18" bestFit="1" customWidth="1"/>
    <col min="7417" max="7417" width="11.42578125" style="18" bestFit="1" customWidth="1"/>
    <col min="7418" max="7418" width="9.28515625" style="18" bestFit="1" customWidth="1"/>
    <col min="7419" max="7419" width="9.5703125" style="18" bestFit="1" customWidth="1"/>
    <col min="7420" max="7420" width="10.7109375" style="18" bestFit="1" customWidth="1"/>
    <col min="7421" max="7666" width="9.140625" style="18"/>
    <col min="7667" max="7667" width="69.28515625" style="18" customWidth="1"/>
    <col min="7668" max="7668" width="14.28515625" style="18" customWidth="1"/>
    <col min="7669" max="7669" width="14.7109375" style="18" bestFit="1" customWidth="1"/>
    <col min="7670" max="7670" width="13.85546875" style="18" bestFit="1" customWidth="1"/>
    <col min="7671" max="7671" width="13.140625" style="18" bestFit="1" customWidth="1"/>
    <col min="7672" max="7672" width="16.5703125" style="18" bestFit="1" customWidth="1"/>
    <col min="7673" max="7673" width="11.42578125" style="18" bestFit="1" customWidth="1"/>
    <col min="7674" max="7674" width="9.28515625" style="18" bestFit="1" customWidth="1"/>
    <col min="7675" max="7675" width="9.5703125" style="18" bestFit="1" customWidth="1"/>
    <col min="7676" max="7676" width="10.7109375" style="18" bestFit="1" customWidth="1"/>
    <col min="7677" max="7922" width="9.140625" style="18"/>
    <col min="7923" max="7923" width="69.28515625" style="18" customWidth="1"/>
    <col min="7924" max="7924" width="14.28515625" style="18" customWidth="1"/>
    <col min="7925" max="7925" width="14.7109375" style="18" bestFit="1" customWidth="1"/>
    <col min="7926" max="7926" width="13.85546875" style="18" bestFit="1" customWidth="1"/>
    <col min="7927" max="7927" width="13.140625" style="18" bestFit="1" customWidth="1"/>
    <col min="7928" max="7928" width="16.5703125" style="18" bestFit="1" customWidth="1"/>
    <col min="7929" max="7929" width="11.42578125" style="18" bestFit="1" customWidth="1"/>
    <col min="7930" max="7930" width="9.28515625" style="18" bestFit="1" customWidth="1"/>
    <col min="7931" max="7931" width="9.5703125" style="18" bestFit="1" customWidth="1"/>
    <col min="7932" max="7932" width="10.7109375" style="18" bestFit="1" customWidth="1"/>
    <col min="7933" max="8178" width="9.140625" style="18"/>
    <col min="8179" max="8179" width="69.28515625" style="18" customWidth="1"/>
    <col min="8180" max="8180" width="14.28515625" style="18" customWidth="1"/>
    <col min="8181" max="8181" width="14.7109375" style="18" bestFit="1" customWidth="1"/>
    <col min="8182" max="8182" width="13.85546875" style="18" bestFit="1" customWidth="1"/>
    <col min="8183" max="8183" width="13.140625" style="18" bestFit="1" customWidth="1"/>
    <col min="8184" max="8184" width="16.5703125" style="18" bestFit="1" customWidth="1"/>
    <col min="8185" max="8185" width="11.42578125" style="18" bestFit="1" customWidth="1"/>
    <col min="8186" max="8186" width="9.28515625" style="18" bestFit="1" customWidth="1"/>
    <col min="8187" max="8187" width="9.5703125" style="18" bestFit="1" customWidth="1"/>
    <col min="8188" max="8188" width="10.7109375" style="18" bestFit="1" customWidth="1"/>
    <col min="8189" max="8434" width="9.140625" style="18"/>
    <col min="8435" max="8435" width="69.28515625" style="18" customWidth="1"/>
    <col min="8436" max="8436" width="14.28515625" style="18" customWidth="1"/>
    <col min="8437" max="8437" width="14.7109375" style="18" bestFit="1" customWidth="1"/>
    <col min="8438" max="8438" width="13.85546875" style="18" bestFit="1" customWidth="1"/>
    <col min="8439" max="8439" width="13.140625" style="18" bestFit="1" customWidth="1"/>
    <col min="8440" max="8440" width="16.5703125" style="18" bestFit="1" customWidth="1"/>
    <col min="8441" max="8441" width="11.42578125" style="18" bestFit="1" customWidth="1"/>
    <col min="8442" max="8442" width="9.28515625" style="18" bestFit="1" customWidth="1"/>
    <col min="8443" max="8443" width="9.5703125" style="18" bestFit="1" customWidth="1"/>
    <col min="8444" max="8444" width="10.7109375" style="18" bestFit="1" customWidth="1"/>
    <col min="8445" max="8690" width="9.140625" style="18"/>
    <col min="8691" max="8691" width="69.28515625" style="18" customWidth="1"/>
    <col min="8692" max="8692" width="14.28515625" style="18" customWidth="1"/>
    <col min="8693" max="8693" width="14.7109375" style="18" bestFit="1" customWidth="1"/>
    <col min="8694" max="8694" width="13.85546875" style="18" bestFit="1" customWidth="1"/>
    <col min="8695" max="8695" width="13.140625" style="18" bestFit="1" customWidth="1"/>
    <col min="8696" max="8696" width="16.5703125" style="18" bestFit="1" customWidth="1"/>
    <col min="8697" max="8697" width="11.42578125" style="18" bestFit="1" customWidth="1"/>
    <col min="8698" max="8698" width="9.28515625" style="18" bestFit="1" customWidth="1"/>
    <col min="8699" max="8699" width="9.5703125" style="18" bestFit="1" customWidth="1"/>
    <col min="8700" max="8700" width="10.7109375" style="18" bestFit="1" customWidth="1"/>
    <col min="8701" max="8946" width="9.140625" style="18"/>
    <col min="8947" max="8947" width="69.28515625" style="18" customWidth="1"/>
    <col min="8948" max="8948" width="14.28515625" style="18" customWidth="1"/>
    <col min="8949" max="8949" width="14.7109375" style="18" bestFit="1" customWidth="1"/>
    <col min="8950" max="8950" width="13.85546875" style="18" bestFit="1" customWidth="1"/>
    <col min="8951" max="8951" width="13.140625" style="18" bestFit="1" customWidth="1"/>
    <col min="8952" max="8952" width="16.5703125" style="18" bestFit="1" customWidth="1"/>
    <col min="8953" max="8953" width="11.42578125" style="18" bestFit="1" customWidth="1"/>
    <col min="8954" max="8954" width="9.28515625" style="18" bestFit="1" customWidth="1"/>
    <col min="8955" max="8955" width="9.5703125" style="18" bestFit="1" customWidth="1"/>
    <col min="8956" max="8956" width="10.7109375" style="18" bestFit="1" customWidth="1"/>
    <col min="8957" max="9202" width="9.140625" style="18"/>
    <col min="9203" max="9203" width="69.28515625" style="18" customWidth="1"/>
    <col min="9204" max="9204" width="14.28515625" style="18" customWidth="1"/>
    <col min="9205" max="9205" width="14.7109375" style="18" bestFit="1" customWidth="1"/>
    <col min="9206" max="9206" width="13.85546875" style="18" bestFit="1" customWidth="1"/>
    <col min="9207" max="9207" width="13.140625" style="18" bestFit="1" customWidth="1"/>
    <col min="9208" max="9208" width="16.5703125" style="18" bestFit="1" customWidth="1"/>
    <col min="9209" max="9209" width="11.42578125" style="18" bestFit="1" customWidth="1"/>
    <col min="9210" max="9210" width="9.28515625" style="18" bestFit="1" customWidth="1"/>
    <col min="9211" max="9211" width="9.5703125" style="18" bestFit="1" customWidth="1"/>
    <col min="9212" max="9212" width="10.7109375" style="18" bestFit="1" customWidth="1"/>
    <col min="9213" max="9458" width="9.140625" style="18"/>
    <col min="9459" max="9459" width="69.28515625" style="18" customWidth="1"/>
    <col min="9460" max="9460" width="14.28515625" style="18" customWidth="1"/>
    <col min="9461" max="9461" width="14.7109375" style="18" bestFit="1" customWidth="1"/>
    <col min="9462" max="9462" width="13.85546875" style="18" bestFit="1" customWidth="1"/>
    <col min="9463" max="9463" width="13.140625" style="18" bestFit="1" customWidth="1"/>
    <col min="9464" max="9464" width="16.5703125" style="18" bestFit="1" customWidth="1"/>
    <col min="9465" max="9465" width="11.42578125" style="18" bestFit="1" customWidth="1"/>
    <col min="9466" max="9466" width="9.28515625" style="18" bestFit="1" customWidth="1"/>
    <col min="9467" max="9467" width="9.5703125" style="18" bestFit="1" customWidth="1"/>
    <col min="9468" max="9468" width="10.7109375" style="18" bestFit="1" customWidth="1"/>
    <col min="9469" max="9714" width="9.140625" style="18"/>
    <col min="9715" max="9715" width="69.28515625" style="18" customWidth="1"/>
    <col min="9716" max="9716" width="14.28515625" style="18" customWidth="1"/>
    <col min="9717" max="9717" width="14.7109375" style="18" bestFit="1" customWidth="1"/>
    <col min="9718" max="9718" width="13.85546875" style="18" bestFit="1" customWidth="1"/>
    <col min="9719" max="9719" width="13.140625" style="18" bestFit="1" customWidth="1"/>
    <col min="9720" max="9720" width="16.5703125" style="18" bestFit="1" customWidth="1"/>
    <col min="9721" max="9721" width="11.42578125" style="18" bestFit="1" customWidth="1"/>
    <col min="9722" max="9722" width="9.28515625" style="18" bestFit="1" customWidth="1"/>
    <col min="9723" max="9723" width="9.5703125" style="18" bestFit="1" customWidth="1"/>
    <col min="9724" max="9724" width="10.7109375" style="18" bestFit="1" customWidth="1"/>
    <col min="9725" max="9970" width="9.140625" style="18"/>
    <col min="9971" max="9971" width="69.28515625" style="18" customWidth="1"/>
    <col min="9972" max="9972" width="14.28515625" style="18" customWidth="1"/>
    <col min="9973" max="9973" width="14.7109375" style="18" bestFit="1" customWidth="1"/>
    <col min="9974" max="9974" width="13.85546875" style="18" bestFit="1" customWidth="1"/>
    <col min="9975" max="9975" width="13.140625" style="18" bestFit="1" customWidth="1"/>
    <col min="9976" max="9976" width="16.5703125" style="18" bestFit="1" customWidth="1"/>
    <col min="9977" max="9977" width="11.42578125" style="18" bestFit="1" customWidth="1"/>
    <col min="9978" max="9978" width="9.28515625" style="18" bestFit="1" customWidth="1"/>
    <col min="9979" max="9979" width="9.5703125" style="18" bestFit="1" customWidth="1"/>
    <col min="9980" max="9980" width="10.7109375" style="18" bestFit="1" customWidth="1"/>
    <col min="9981" max="10226" width="9.140625" style="18"/>
    <col min="10227" max="10227" width="69.28515625" style="18" customWidth="1"/>
    <col min="10228" max="10228" width="14.28515625" style="18" customWidth="1"/>
    <col min="10229" max="10229" width="14.7109375" style="18" bestFit="1" customWidth="1"/>
    <col min="10230" max="10230" width="13.85546875" style="18" bestFit="1" customWidth="1"/>
    <col min="10231" max="10231" width="13.140625" style="18" bestFit="1" customWidth="1"/>
    <col min="10232" max="10232" width="16.5703125" style="18" bestFit="1" customWidth="1"/>
    <col min="10233" max="10233" width="11.42578125" style="18" bestFit="1" customWidth="1"/>
    <col min="10234" max="10234" width="9.28515625" style="18" bestFit="1" customWidth="1"/>
    <col min="10235" max="10235" width="9.5703125" style="18" bestFit="1" customWidth="1"/>
    <col min="10236" max="10236" width="10.7109375" style="18" bestFit="1" customWidth="1"/>
    <col min="10237" max="10482" width="9.140625" style="18"/>
    <col min="10483" max="10483" width="69.28515625" style="18" customWidth="1"/>
    <col min="10484" max="10484" width="14.28515625" style="18" customWidth="1"/>
    <col min="10485" max="10485" width="14.7109375" style="18" bestFit="1" customWidth="1"/>
    <col min="10486" max="10486" width="13.85546875" style="18" bestFit="1" customWidth="1"/>
    <col min="10487" max="10487" width="13.140625" style="18" bestFit="1" customWidth="1"/>
    <col min="10488" max="10488" width="16.5703125" style="18" bestFit="1" customWidth="1"/>
    <col min="10489" max="10489" width="11.42578125" style="18" bestFit="1" customWidth="1"/>
    <col min="10490" max="10490" width="9.28515625" style="18" bestFit="1" customWidth="1"/>
    <col min="10491" max="10491" width="9.5703125" style="18" bestFit="1" customWidth="1"/>
    <col min="10492" max="10492" width="10.7109375" style="18" bestFit="1" customWidth="1"/>
    <col min="10493" max="10738" width="9.140625" style="18"/>
    <col min="10739" max="10739" width="69.28515625" style="18" customWidth="1"/>
    <col min="10740" max="10740" width="14.28515625" style="18" customWidth="1"/>
    <col min="10741" max="10741" width="14.7109375" style="18" bestFit="1" customWidth="1"/>
    <col min="10742" max="10742" width="13.85546875" style="18" bestFit="1" customWidth="1"/>
    <col min="10743" max="10743" width="13.140625" style="18" bestFit="1" customWidth="1"/>
    <col min="10744" max="10744" width="16.5703125" style="18" bestFit="1" customWidth="1"/>
    <col min="10745" max="10745" width="11.42578125" style="18" bestFit="1" customWidth="1"/>
    <col min="10746" max="10746" width="9.28515625" style="18" bestFit="1" customWidth="1"/>
    <col min="10747" max="10747" width="9.5703125" style="18" bestFit="1" customWidth="1"/>
    <col min="10748" max="10748" width="10.7109375" style="18" bestFit="1" customWidth="1"/>
    <col min="10749" max="10994" width="9.140625" style="18"/>
    <col min="10995" max="10995" width="69.28515625" style="18" customWidth="1"/>
    <col min="10996" max="10996" width="14.28515625" style="18" customWidth="1"/>
    <col min="10997" max="10997" width="14.7109375" style="18" bestFit="1" customWidth="1"/>
    <col min="10998" max="10998" width="13.85546875" style="18" bestFit="1" customWidth="1"/>
    <col min="10999" max="10999" width="13.140625" style="18" bestFit="1" customWidth="1"/>
    <col min="11000" max="11000" width="16.5703125" style="18" bestFit="1" customWidth="1"/>
    <col min="11001" max="11001" width="11.42578125" style="18" bestFit="1" customWidth="1"/>
    <col min="11002" max="11002" width="9.28515625" style="18" bestFit="1" customWidth="1"/>
    <col min="11003" max="11003" width="9.5703125" style="18" bestFit="1" customWidth="1"/>
    <col min="11004" max="11004" width="10.7109375" style="18" bestFit="1" customWidth="1"/>
    <col min="11005" max="11250" width="9.140625" style="18"/>
    <col min="11251" max="11251" width="69.28515625" style="18" customWidth="1"/>
    <col min="11252" max="11252" width="14.28515625" style="18" customWidth="1"/>
    <col min="11253" max="11253" width="14.7109375" style="18" bestFit="1" customWidth="1"/>
    <col min="11254" max="11254" width="13.85546875" style="18" bestFit="1" customWidth="1"/>
    <col min="11255" max="11255" width="13.140625" style="18" bestFit="1" customWidth="1"/>
    <col min="11256" max="11256" width="16.5703125" style="18" bestFit="1" customWidth="1"/>
    <col min="11257" max="11257" width="11.42578125" style="18" bestFit="1" customWidth="1"/>
    <col min="11258" max="11258" width="9.28515625" style="18" bestFit="1" customWidth="1"/>
    <col min="11259" max="11259" width="9.5703125" style="18" bestFit="1" customWidth="1"/>
    <col min="11260" max="11260" width="10.7109375" style="18" bestFit="1" customWidth="1"/>
    <col min="11261" max="11506" width="9.140625" style="18"/>
    <col min="11507" max="11507" width="69.28515625" style="18" customWidth="1"/>
    <col min="11508" max="11508" width="14.28515625" style="18" customWidth="1"/>
    <col min="11509" max="11509" width="14.7109375" style="18" bestFit="1" customWidth="1"/>
    <col min="11510" max="11510" width="13.85546875" style="18" bestFit="1" customWidth="1"/>
    <col min="11511" max="11511" width="13.140625" style="18" bestFit="1" customWidth="1"/>
    <col min="11512" max="11512" width="16.5703125" style="18" bestFit="1" customWidth="1"/>
    <col min="11513" max="11513" width="11.42578125" style="18" bestFit="1" customWidth="1"/>
    <col min="11514" max="11514" width="9.28515625" style="18" bestFit="1" customWidth="1"/>
    <col min="11515" max="11515" width="9.5703125" style="18" bestFit="1" customWidth="1"/>
    <col min="11516" max="11516" width="10.7109375" style="18" bestFit="1" customWidth="1"/>
    <col min="11517" max="11762" width="9.140625" style="18"/>
    <col min="11763" max="11763" width="69.28515625" style="18" customWidth="1"/>
    <col min="11764" max="11764" width="14.28515625" style="18" customWidth="1"/>
    <col min="11765" max="11765" width="14.7109375" style="18" bestFit="1" customWidth="1"/>
    <col min="11766" max="11766" width="13.85546875" style="18" bestFit="1" customWidth="1"/>
    <col min="11767" max="11767" width="13.140625" style="18" bestFit="1" customWidth="1"/>
    <col min="11768" max="11768" width="16.5703125" style="18" bestFit="1" customWidth="1"/>
    <col min="11769" max="11769" width="11.42578125" style="18" bestFit="1" customWidth="1"/>
    <col min="11770" max="11770" width="9.28515625" style="18" bestFit="1" customWidth="1"/>
    <col min="11771" max="11771" width="9.5703125" style="18" bestFit="1" customWidth="1"/>
    <col min="11772" max="11772" width="10.7109375" style="18" bestFit="1" customWidth="1"/>
    <col min="11773" max="12018" width="9.140625" style="18"/>
    <col min="12019" max="12019" width="69.28515625" style="18" customWidth="1"/>
    <col min="12020" max="12020" width="14.28515625" style="18" customWidth="1"/>
    <col min="12021" max="12021" width="14.7109375" style="18" bestFit="1" customWidth="1"/>
    <col min="12022" max="12022" width="13.85546875" style="18" bestFit="1" customWidth="1"/>
    <col min="12023" max="12023" width="13.140625" style="18" bestFit="1" customWidth="1"/>
    <col min="12024" max="12024" width="16.5703125" style="18" bestFit="1" customWidth="1"/>
    <col min="12025" max="12025" width="11.42578125" style="18" bestFit="1" customWidth="1"/>
    <col min="12026" max="12026" width="9.28515625" style="18" bestFit="1" customWidth="1"/>
    <col min="12027" max="12027" width="9.5703125" style="18" bestFit="1" customWidth="1"/>
    <col min="12028" max="12028" width="10.7109375" style="18" bestFit="1" customWidth="1"/>
    <col min="12029" max="12274" width="9.140625" style="18"/>
    <col min="12275" max="12275" width="69.28515625" style="18" customWidth="1"/>
    <col min="12276" max="12276" width="14.28515625" style="18" customWidth="1"/>
    <col min="12277" max="12277" width="14.7109375" style="18" bestFit="1" customWidth="1"/>
    <col min="12278" max="12278" width="13.85546875" style="18" bestFit="1" customWidth="1"/>
    <col min="12279" max="12279" width="13.140625" style="18" bestFit="1" customWidth="1"/>
    <col min="12280" max="12280" width="16.5703125" style="18" bestFit="1" customWidth="1"/>
    <col min="12281" max="12281" width="11.42578125" style="18" bestFit="1" customWidth="1"/>
    <col min="12282" max="12282" width="9.28515625" style="18" bestFit="1" customWidth="1"/>
    <col min="12283" max="12283" width="9.5703125" style="18" bestFit="1" customWidth="1"/>
    <col min="12284" max="12284" width="10.7109375" style="18" bestFit="1" customWidth="1"/>
    <col min="12285" max="12530" width="9.140625" style="18"/>
    <col min="12531" max="12531" width="69.28515625" style="18" customWidth="1"/>
    <col min="12532" max="12532" width="14.28515625" style="18" customWidth="1"/>
    <col min="12533" max="12533" width="14.7109375" style="18" bestFit="1" customWidth="1"/>
    <col min="12534" max="12534" width="13.85546875" style="18" bestFit="1" customWidth="1"/>
    <col min="12535" max="12535" width="13.140625" style="18" bestFit="1" customWidth="1"/>
    <col min="12536" max="12536" width="16.5703125" style="18" bestFit="1" customWidth="1"/>
    <col min="12537" max="12537" width="11.42578125" style="18" bestFit="1" customWidth="1"/>
    <col min="12538" max="12538" width="9.28515625" style="18" bestFit="1" customWidth="1"/>
    <col min="12539" max="12539" width="9.5703125" style="18" bestFit="1" customWidth="1"/>
    <col min="12540" max="12540" width="10.7109375" style="18" bestFit="1" customWidth="1"/>
    <col min="12541" max="12786" width="9.140625" style="18"/>
    <col min="12787" max="12787" width="69.28515625" style="18" customWidth="1"/>
    <col min="12788" max="12788" width="14.28515625" style="18" customWidth="1"/>
    <col min="12789" max="12789" width="14.7109375" style="18" bestFit="1" customWidth="1"/>
    <col min="12790" max="12790" width="13.85546875" style="18" bestFit="1" customWidth="1"/>
    <col min="12791" max="12791" width="13.140625" style="18" bestFit="1" customWidth="1"/>
    <col min="12792" max="12792" width="16.5703125" style="18" bestFit="1" customWidth="1"/>
    <col min="12793" max="12793" width="11.42578125" style="18" bestFit="1" customWidth="1"/>
    <col min="12794" max="12794" width="9.28515625" style="18" bestFit="1" customWidth="1"/>
    <col min="12795" max="12795" width="9.5703125" style="18" bestFit="1" customWidth="1"/>
    <col min="12796" max="12796" width="10.7109375" style="18" bestFit="1" customWidth="1"/>
    <col min="12797" max="13042" width="9.140625" style="18"/>
    <col min="13043" max="13043" width="69.28515625" style="18" customWidth="1"/>
    <col min="13044" max="13044" width="14.28515625" style="18" customWidth="1"/>
    <col min="13045" max="13045" width="14.7109375" style="18" bestFit="1" customWidth="1"/>
    <col min="13046" max="13046" width="13.85546875" style="18" bestFit="1" customWidth="1"/>
    <col min="13047" max="13047" width="13.140625" style="18" bestFit="1" customWidth="1"/>
    <col min="13048" max="13048" width="16.5703125" style="18" bestFit="1" customWidth="1"/>
    <col min="13049" max="13049" width="11.42578125" style="18" bestFit="1" customWidth="1"/>
    <col min="13050" max="13050" width="9.28515625" style="18" bestFit="1" customWidth="1"/>
    <col min="13051" max="13051" width="9.5703125" style="18" bestFit="1" customWidth="1"/>
    <col min="13052" max="13052" width="10.7109375" style="18" bestFit="1" customWidth="1"/>
    <col min="13053" max="13298" width="9.140625" style="18"/>
    <col min="13299" max="13299" width="69.28515625" style="18" customWidth="1"/>
    <col min="13300" max="13300" width="14.28515625" style="18" customWidth="1"/>
    <col min="13301" max="13301" width="14.7109375" style="18" bestFit="1" customWidth="1"/>
    <col min="13302" max="13302" width="13.85546875" style="18" bestFit="1" customWidth="1"/>
    <col min="13303" max="13303" width="13.140625" style="18" bestFit="1" customWidth="1"/>
    <col min="13304" max="13304" width="16.5703125" style="18" bestFit="1" customWidth="1"/>
    <col min="13305" max="13305" width="11.42578125" style="18" bestFit="1" customWidth="1"/>
    <col min="13306" max="13306" width="9.28515625" style="18" bestFit="1" customWidth="1"/>
    <col min="13307" max="13307" width="9.5703125" style="18" bestFit="1" customWidth="1"/>
    <col min="13308" max="13308" width="10.7109375" style="18" bestFit="1" customWidth="1"/>
    <col min="13309" max="13554" width="9.140625" style="18"/>
    <col min="13555" max="13555" width="69.28515625" style="18" customWidth="1"/>
    <col min="13556" max="13556" width="14.28515625" style="18" customWidth="1"/>
    <col min="13557" max="13557" width="14.7109375" style="18" bestFit="1" customWidth="1"/>
    <col min="13558" max="13558" width="13.85546875" style="18" bestFit="1" customWidth="1"/>
    <col min="13559" max="13559" width="13.140625" style="18" bestFit="1" customWidth="1"/>
    <col min="13560" max="13560" width="16.5703125" style="18" bestFit="1" customWidth="1"/>
    <col min="13561" max="13561" width="11.42578125" style="18" bestFit="1" customWidth="1"/>
    <col min="13562" max="13562" width="9.28515625" style="18" bestFit="1" customWidth="1"/>
    <col min="13563" max="13563" width="9.5703125" style="18" bestFit="1" customWidth="1"/>
    <col min="13564" max="13564" width="10.7109375" style="18" bestFit="1" customWidth="1"/>
    <col min="13565" max="13810" width="9.140625" style="18"/>
    <col min="13811" max="13811" width="69.28515625" style="18" customWidth="1"/>
    <col min="13812" max="13812" width="14.28515625" style="18" customWidth="1"/>
    <col min="13813" max="13813" width="14.7109375" style="18" bestFit="1" customWidth="1"/>
    <col min="13814" max="13814" width="13.85546875" style="18" bestFit="1" customWidth="1"/>
    <col min="13815" max="13815" width="13.140625" style="18" bestFit="1" customWidth="1"/>
    <col min="13816" max="13816" width="16.5703125" style="18" bestFit="1" customWidth="1"/>
    <col min="13817" max="13817" width="11.42578125" style="18" bestFit="1" customWidth="1"/>
    <col min="13818" max="13818" width="9.28515625" style="18" bestFit="1" customWidth="1"/>
    <col min="13819" max="13819" width="9.5703125" style="18" bestFit="1" customWidth="1"/>
    <col min="13820" max="13820" width="10.7109375" style="18" bestFit="1" customWidth="1"/>
    <col min="13821" max="14066" width="9.140625" style="18"/>
    <col min="14067" max="14067" width="69.28515625" style="18" customWidth="1"/>
    <col min="14068" max="14068" width="14.28515625" style="18" customWidth="1"/>
    <col min="14069" max="14069" width="14.7109375" style="18" bestFit="1" customWidth="1"/>
    <col min="14070" max="14070" width="13.85546875" style="18" bestFit="1" customWidth="1"/>
    <col min="14071" max="14071" width="13.140625" style="18" bestFit="1" customWidth="1"/>
    <col min="14072" max="14072" width="16.5703125" style="18" bestFit="1" customWidth="1"/>
    <col min="14073" max="14073" width="11.42578125" style="18" bestFit="1" customWidth="1"/>
    <col min="14074" max="14074" width="9.28515625" style="18" bestFit="1" customWidth="1"/>
    <col min="14075" max="14075" width="9.5703125" style="18" bestFit="1" customWidth="1"/>
    <col min="14076" max="14076" width="10.7109375" style="18" bestFit="1" customWidth="1"/>
    <col min="14077" max="14322" width="9.140625" style="18"/>
    <col min="14323" max="14323" width="69.28515625" style="18" customWidth="1"/>
    <col min="14324" max="14324" width="14.28515625" style="18" customWidth="1"/>
    <col min="14325" max="14325" width="14.7109375" style="18" bestFit="1" customWidth="1"/>
    <col min="14326" max="14326" width="13.85546875" style="18" bestFit="1" customWidth="1"/>
    <col min="14327" max="14327" width="13.140625" style="18" bestFit="1" customWidth="1"/>
    <col min="14328" max="14328" width="16.5703125" style="18" bestFit="1" customWidth="1"/>
    <col min="14329" max="14329" width="11.42578125" style="18" bestFit="1" customWidth="1"/>
    <col min="14330" max="14330" width="9.28515625" style="18" bestFit="1" customWidth="1"/>
    <col min="14331" max="14331" width="9.5703125" style="18" bestFit="1" customWidth="1"/>
    <col min="14332" max="14332" width="10.7109375" style="18" bestFit="1" customWidth="1"/>
    <col min="14333" max="14578" width="9.140625" style="18"/>
    <col min="14579" max="14579" width="69.28515625" style="18" customWidth="1"/>
    <col min="14580" max="14580" width="14.28515625" style="18" customWidth="1"/>
    <col min="14581" max="14581" width="14.7109375" style="18" bestFit="1" customWidth="1"/>
    <col min="14582" max="14582" width="13.85546875" style="18" bestFit="1" customWidth="1"/>
    <col min="14583" max="14583" width="13.140625" style="18" bestFit="1" customWidth="1"/>
    <col min="14584" max="14584" width="16.5703125" style="18" bestFit="1" customWidth="1"/>
    <col min="14585" max="14585" width="11.42578125" style="18" bestFit="1" customWidth="1"/>
    <col min="14586" max="14586" width="9.28515625" style="18" bestFit="1" customWidth="1"/>
    <col min="14587" max="14587" width="9.5703125" style="18" bestFit="1" customWidth="1"/>
    <col min="14588" max="14588" width="10.7109375" style="18" bestFit="1" customWidth="1"/>
    <col min="14589" max="14834" width="9.140625" style="18"/>
    <col min="14835" max="14835" width="69.28515625" style="18" customWidth="1"/>
    <col min="14836" max="14836" width="14.28515625" style="18" customWidth="1"/>
    <col min="14837" max="14837" width="14.7109375" style="18" bestFit="1" customWidth="1"/>
    <col min="14838" max="14838" width="13.85546875" style="18" bestFit="1" customWidth="1"/>
    <col min="14839" max="14839" width="13.140625" style="18" bestFit="1" customWidth="1"/>
    <col min="14840" max="14840" width="16.5703125" style="18" bestFit="1" customWidth="1"/>
    <col min="14841" max="14841" width="11.42578125" style="18" bestFit="1" customWidth="1"/>
    <col min="14842" max="14842" width="9.28515625" style="18" bestFit="1" customWidth="1"/>
    <col min="14843" max="14843" width="9.5703125" style="18" bestFit="1" customWidth="1"/>
    <col min="14844" max="14844" width="10.7109375" style="18" bestFit="1" customWidth="1"/>
    <col min="14845" max="15090" width="9.140625" style="18"/>
    <col min="15091" max="15091" width="69.28515625" style="18" customWidth="1"/>
    <col min="15092" max="15092" width="14.28515625" style="18" customWidth="1"/>
    <col min="15093" max="15093" width="14.7109375" style="18" bestFit="1" customWidth="1"/>
    <col min="15094" max="15094" width="13.85546875" style="18" bestFit="1" customWidth="1"/>
    <col min="15095" max="15095" width="13.140625" style="18" bestFit="1" customWidth="1"/>
    <col min="15096" max="15096" width="16.5703125" style="18" bestFit="1" customWidth="1"/>
    <col min="15097" max="15097" width="11.42578125" style="18" bestFit="1" customWidth="1"/>
    <col min="15098" max="15098" width="9.28515625" style="18" bestFit="1" customWidth="1"/>
    <col min="15099" max="15099" width="9.5703125" style="18" bestFit="1" customWidth="1"/>
    <col min="15100" max="15100" width="10.7109375" style="18" bestFit="1" customWidth="1"/>
    <col min="15101" max="15346" width="9.140625" style="18"/>
    <col min="15347" max="15347" width="69.28515625" style="18" customWidth="1"/>
    <col min="15348" max="15348" width="14.28515625" style="18" customWidth="1"/>
    <col min="15349" max="15349" width="14.7109375" style="18" bestFit="1" customWidth="1"/>
    <col min="15350" max="15350" width="13.85546875" style="18" bestFit="1" customWidth="1"/>
    <col min="15351" max="15351" width="13.140625" style="18" bestFit="1" customWidth="1"/>
    <col min="15352" max="15352" width="16.5703125" style="18" bestFit="1" customWidth="1"/>
    <col min="15353" max="15353" width="11.42578125" style="18" bestFit="1" customWidth="1"/>
    <col min="15354" max="15354" width="9.28515625" style="18" bestFit="1" customWidth="1"/>
    <col min="15355" max="15355" width="9.5703125" style="18" bestFit="1" customWidth="1"/>
    <col min="15356" max="15356" width="10.7109375" style="18" bestFit="1" customWidth="1"/>
    <col min="15357" max="15602" width="9.140625" style="18"/>
    <col min="15603" max="15603" width="69.28515625" style="18" customWidth="1"/>
    <col min="15604" max="15604" width="14.28515625" style="18" customWidth="1"/>
    <col min="15605" max="15605" width="14.7109375" style="18" bestFit="1" customWidth="1"/>
    <col min="15606" max="15606" width="13.85546875" style="18" bestFit="1" customWidth="1"/>
    <col min="15607" max="15607" width="13.140625" style="18" bestFit="1" customWidth="1"/>
    <col min="15608" max="15608" width="16.5703125" style="18" bestFit="1" customWidth="1"/>
    <col min="15609" max="15609" width="11.42578125" style="18" bestFit="1" customWidth="1"/>
    <col min="15610" max="15610" width="9.28515625" style="18" bestFit="1" customWidth="1"/>
    <col min="15611" max="15611" width="9.5703125" style="18" bestFit="1" customWidth="1"/>
    <col min="15612" max="15612" width="10.7109375" style="18" bestFit="1" customWidth="1"/>
    <col min="15613" max="15858" width="9.140625" style="18"/>
    <col min="15859" max="15859" width="69.28515625" style="18" customWidth="1"/>
    <col min="15860" max="15860" width="14.28515625" style="18" customWidth="1"/>
    <col min="15861" max="15861" width="14.7109375" style="18" bestFit="1" customWidth="1"/>
    <col min="15862" max="15862" width="13.85546875" style="18" bestFit="1" customWidth="1"/>
    <col min="15863" max="15863" width="13.140625" style="18" bestFit="1" customWidth="1"/>
    <col min="15864" max="15864" width="16.5703125" style="18" bestFit="1" customWidth="1"/>
    <col min="15865" max="15865" width="11.42578125" style="18" bestFit="1" customWidth="1"/>
    <col min="15866" max="15866" width="9.28515625" style="18" bestFit="1" customWidth="1"/>
    <col min="15867" max="15867" width="9.5703125" style="18" bestFit="1" customWidth="1"/>
    <col min="15868" max="15868" width="10.7109375" style="18" bestFit="1" customWidth="1"/>
    <col min="15869" max="16114" width="9.140625" style="18"/>
    <col min="16115" max="16115" width="69.28515625" style="18" customWidth="1"/>
    <col min="16116" max="16116" width="14.28515625" style="18" customWidth="1"/>
    <col min="16117" max="16117" width="14.7109375" style="18" bestFit="1" customWidth="1"/>
    <col min="16118" max="16118" width="13.85546875" style="18" bestFit="1" customWidth="1"/>
    <col min="16119" max="16119" width="13.140625" style="18" bestFit="1" customWidth="1"/>
    <col min="16120" max="16120" width="16.5703125" style="18" bestFit="1" customWidth="1"/>
    <col min="16121" max="16121" width="11.42578125" style="18" bestFit="1" customWidth="1"/>
    <col min="16122" max="16122" width="9.28515625" style="18" bestFit="1" customWidth="1"/>
    <col min="16123" max="16123" width="9.5703125" style="18" bestFit="1" customWidth="1"/>
    <col min="16124" max="16124" width="10.7109375" style="18" bestFit="1" customWidth="1"/>
    <col min="16125" max="16384" width="9.140625" style="18"/>
  </cols>
  <sheetData>
    <row r="1" spans="1:12" ht="15" customHeight="1">
      <c r="A1" s="9" t="s">
        <v>162</v>
      </c>
      <c r="B1" s="42"/>
      <c r="C1" s="42"/>
    </row>
    <row r="2" spans="1:12" ht="15" customHeight="1">
      <c r="A2" s="9" t="s">
        <v>163</v>
      </c>
      <c r="B2" s="42"/>
      <c r="C2" s="42"/>
    </row>
    <row r="3" spans="1:12" ht="15" customHeight="1">
      <c r="A3" s="9" t="s">
        <v>164</v>
      </c>
      <c r="B3" s="42"/>
      <c r="C3" s="42"/>
    </row>
    <row r="4" spans="1:12" ht="15" customHeight="1">
      <c r="A4" s="12" t="s">
        <v>0</v>
      </c>
      <c r="B4" s="42"/>
      <c r="C4" s="42"/>
    </row>
    <row r="5" spans="1:12" ht="15">
      <c r="A5" s="37"/>
      <c r="B5" s="43"/>
      <c r="C5" s="43"/>
    </row>
    <row r="6" spans="1:12" ht="15" customHeight="1">
      <c r="A6" s="166" t="s">
        <v>97</v>
      </c>
      <c r="B6" s="166"/>
      <c r="C6" s="166"/>
    </row>
    <row r="7" spans="1:12" ht="15" customHeight="1">
      <c r="A7" s="169" t="s">
        <v>98</v>
      </c>
      <c r="B7" s="170"/>
      <c r="C7" s="170"/>
    </row>
    <row r="8" spans="1:12" ht="15" customHeight="1" thickBot="1">
      <c r="A8" s="44" t="s">
        <v>37</v>
      </c>
      <c r="B8" s="42"/>
      <c r="C8" s="42"/>
    </row>
    <row r="9" spans="1:12" ht="20.100000000000001" customHeight="1">
      <c r="A9" s="171" t="s">
        <v>39</v>
      </c>
      <c r="B9" s="167" t="s">
        <v>38</v>
      </c>
      <c r="C9" s="173"/>
    </row>
    <row r="10" spans="1:12" ht="20.100000000000001" customHeight="1">
      <c r="A10" s="172"/>
      <c r="B10" s="45">
        <v>43100</v>
      </c>
      <c r="C10" s="46">
        <v>42735</v>
      </c>
    </row>
    <row r="11" spans="1:12" s="29" customFormat="1" ht="15" customHeight="1" thickBot="1">
      <c r="A11" s="47">
        <v>1</v>
      </c>
      <c r="B11" s="48">
        <v>2</v>
      </c>
      <c r="C11" s="49">
        <v>3</v>
      </c>
      <c r="K11" s="32"/>
      <c r="L11" s="32"/>
    </row>
    <row r="12" spans="1:12" ht="15">
      <c r="A12" s="50"/>
      <c r="B12" s="51"/>
      <c r="C12" s="52"/>
    </row>
    <row r="13" spans="1:12" s="29" customFormat="1" ht="20.100000000000001" customHeight="1">
      <c r="A13" s="53" t="s">
        <v>40</v>
      </c>
      <c r="B13" s="54">
        <f>B14+B15+B16+B17+B18</f>
        <v>51986.18</v>
      </c>
      <c r="C13" s="55">
        <f>C14+C15+C16+C17+C18</f>
        <v>165025.22</v>
      </c>
      <c r="K13" s="32"/>
      <c r="L13" s="32"/>
    </row>
    <row r="14" spans="1:12" s="30" customFormat="1" ht="20.100000000000001" customHeight="1">
      <c r="A14" s="56" t="s">
        <v>92</v>
      </c>
      <c r="B14" s="57"/>
      <c r="C14" s="58"/>
      <c r="E14" s="30" t="s">
        <v>1</v>
      </c>
      <c r="F14" s="30" t="s">
        <v>2</v>
      </c>
      <c r="G14" s="30" t="s">
        <v>31</v>
      </c>
      <c r="H14" s="30" t="s">
        <v>32</v>
      </c>
      <c r="I14" s="30" t="s">
        <v>33</v>
      </c>
      <c r="J14" s="30" t="s">
        <v>34</v>
      </c>
      <c r="K14" s="34" t="s">
        <v>27</v>
      </c>
      <c r="L14" s="34" t="s">
        <v>28</v>
      </c>
    </row>
    <row r="15" spans="1:12" s="30" customFormat="1" ht="20.100000000000001" customHeight="1">
      <c r="A15" s="56" t="s">
        <v>41</v>
      </c>
      <c r="B15" s="57">
        <v>51986.18</v>
      </c>
      <c r="C15" s="58">
        <v>165025.22</v>
      </c>
      <c r="E15" s="30">
        <v>10</v>
      </c>
      <c r="F15" s="31" t="s">
        <v>104</v>
      </c>
      <c r="G15" s="30">
        <v>39124</v>
      </c>
      <c r="H15" s="30">
        <v>0</v>
      </c>
      <c r="I15" s="30">
        <v>3749</v>
      </c>
      <c r="J15" s="30">
        <v>0</v>
      </c>
      <c r="K15" s="35">
        <v>42873</v>
      </c>
      <c r="L15" s="35">
        <v>0</v>
      </c>
    </row>
    <row r="16" spans="1:12" s="30" customFormat="1" ht="20.100000000000001" customHeight="1">
      <c r="A16" s="56" t="s">
        <v>93</v>
      </c>
      <c r="B16" s="57"/>
      <c r="C16" s="58"/>
      <c r="E16" s="30">
        <v>71</v>
      </c>
      <c r="F16" s="31" t="s">
        <v>105</v>
      </c>
      <c r="G16" s="30">
        <v>0</v>
      </c>
      <c r="H16" s="30">
        <v>39124</v>
      </c>
      <c r="I16" s="30">
        <v>0</v>
      </c>
      <c r="J16" s="30">
        <v>3749</v>
      </c>
      <c r="K16" s="35">
        <v>0</v>
      </c>
      <c r="L16" s="35">
        <v>42873</v>
      </c>
    </row>
    <row r="17" spans="1:12" s="30" customFormat="1" ht="20.100000000000001" customHeight="1">
      <c r="A17" s="56" t="s">
        <v>94</v>
      </c>
      <c r="B17" s="57"/>
      <c r="C17" s="58"/>
      <c r="E17" s="30">
        <v>101</v>
      </c>
      <c r="F17" s="31" t="s">
        <v>106</v>
      </c>
      <c r="G17" s="30">
        <v>2624.14</v>
      </c>
      <c r="H17" s="30">
        <v>0</v>
      </c>
      <c r="I17" s="30">
        <v>0</v>
      </c>
      <c r="J17" s="30">
        <v>2000.77</v>
      </c>
      <c r="K17" s="35">
        <v>623.37</v>
      </c>
      <c r="L17" s="34">
        <v>0</v>
      </c>
    </row>
    <row r="18" spans="1:12" s="30" customFormat="1" ht="20.100000000000001" customHeight="1">
      <c r="A18" s="56" t="s">
        <v>42</v>
      </c>
      <c r="B18" s="57"/>
      <c r="C18" s="58"/>
      <c r="E18" s="30">
        <v>102</v>
      </c>
      <c r="F18" s="31" t="s">
        <v>107</v>
      </c>
      <c r="G18" s="30">
        <v>15.71</v>
      </c>
      <c r="H18" s="30">
        <v>0</v>
      </c>
      <c r="I18" s="30">
        <v>2111.44</v>
      </c>
      <c r="J18" s="30">
        <v>2112.34</v>
      </c>
      <c r="K18" s="35">
        <v>14.81</v>
      </c>
      <c r="L18" s="34">
        <v>0</v>
      </c>
    </row>
    <row r="19" spans="1:12" s="29" customFormat="1" ht="20.100000000000001" customHeight="1">
      <c r="A19" s="53" t="s">
        <v>43</v>
      </c>
      <c r="B19" s="59">
        <f>B20+B21+B22+B23</f>
        <v>792404.8899999999</v>
      </c>
      <c r="C19" s="60">
        <f>C20+C21+C22+C23</f>
        <v>569598.71000000008</v>
      </c>
      <c r="E19" s="32">
        <v>130</v>
      </c>
      <c r="F19" s="33" t="s">
        <v>108</v>
      </c>
      <c r="G19" s="29">
        <v>961.18</v>
      </c>
      <c r="H19" s="29">
        <v>0</v>
      </c>
      <c r="I19" s="29">
        <v>1150345.24</v>
      </c>
      <c r="J19" s="29">
        <v>1149556.97</v>
      </c>
      <c r="K19" s="35">
        <v>1749.45</v>
      </c>
      <c r="L19" s="32">
        <v>0</v>
      </c>
    </row>
    <row r="20" spans="1:12" s="29" customFormat="1" ht="20.100000000000001" customHeight="1">
      <c r="A20" s="56" t="s">
        <v>95</v>
      </c>
      <c r="B20" s="57">
        <v>253029.21</v>
      </c>
      <c r="C20" s="58">
        <v>167710.21</v>
      </c>
      <c r="E20" s="29">
        <v>131</v>
      </c>
      <c r="F20" s="33" t="s">
        <v>109</v>
      </c>
      <c r="G20" s="29">
        <v>24.95</v>
      </c>
      <c r="H20" s="29">
        <v>0</v>
      </c>
      <c r="I20" s="29">
        <v>827032.32</v>
      </c>
      <c r="J20" s="29">
        <v>827057.27</v>
      </c>
      <c r="K20" s="32">
        <v>0</v>
      </c>
      <c r="L20" s="32">
        <v>0</v>
      </c>
    </row>
    <row r="21" spans="1:12" s="29" customFormat="1" ht="20.100000000000001" customHeight="1">
      <c r="A21" s="56" t="s">
        <v>44</v>
      </c>
      <c r="B21" s="57">
        <f>126771.58</f>
        <v>126771.58</v>
      </c>
      <c r="C21" s="58">
        <v>96877.91</v>
      </c>
      <c r="E21" s="29">
        <v>139</v>
      </c>
      <c r="F21" s="33" t="s">
        <v>110</v>
      </c>
      <c r="G21" s="29">
        <v>0</v>
      </c>
      <c r="H21" s="29">
        <v>0</v>
      </c>
      <c r="I21" s="29">
        <v>827138.37</v>
      </c>
      <c r="J21" s="29">
        <v>827138.37</v>
      </c>
      <c r="K21" s="32">
        <v>0</v>
      </c>
      <c r="L21" s="32">
        <v>0</v>
      </c>
    </row>
    <row r="22" spans="1:12" s="29" customFormat="1" ht="20.100000000000001" customHeight="1">
      <c r="A22" s="56" t="s">
        <v>96</v>
      </c>
      <c r="B22" s="57">
        <f>433203.67-23947.3</f>
        <v>409256.37</v>
      </c>
      <c r="C22" s="58">
        <v>302309.69</v>
      </c>
      <c r="E22" s="29">
        <v>200</v>
      </c>
      <c r="F22" s="29" t="s">
        <v>111</v>
      </c>
      <c r="G22" s="29">
        <v>0</v>
      </c>
      <c r="H22" s="29">
        <v>0</v>
      </c>
      <c r="I22" s="29">
        <v>664.2</v>
      </c>
      <c r="J22" s="29">
        <v>664.2</v>
      </c>
      <c r="K22" s="32">
        <v>0</v>
      </c>
      <c r="L22" s="32">
        <v>0</v>
      </c>
    </row>
    <row r="23" spans="1:12" s="29" customFormat="1" ht="20.100000000000001" customHeight="1">
      <c r="A23" s="56" t="s">
        <v>45</v>
      </c>
      <c r="B23" s="57">
        <v>3347.73</v>
      </c>
      <c r="C23" s="79">
        <v>2700.9</v>
      </c>
      <c r="E23" s="29">
        <v>202</v>
      </c>
      <c r="F23" s="29" t="s">
        <v>112</v>
      </c>
      <c r="G23" s="29">
        <v>0</v>
      </c>
      <c r="H23" s="29">
        <v>239</v>
      </c>
      <c r="I23" s="29">
        <v>825235.56</v>
      </c>
      <c r="J23" s="29">
        <v>824996.56</v>
      </c>
      <c r="K23" s="32">
        <v>0</v>
      </c>
      <c r="L23" s="32">
        <v>0</v>
      </c>
    </row>
    <row r="24" spans="1:12" s="29" customFormat="1" ht="20.100000000000001" customHeight="1">
      <c r="A24" s="53" t="s">
        <v>46</v>
      </c>
      <c r="B24" s="61">
        <v>0</v>
      </c>
      <c r="C24" s="60">
        <v>0</v>
      </c>
      <c r="E24" s="29">
        <v>210</v>
      </c>
      <c r="F24" s="29" t="s">
        <v>113</v>
      </c>
      <c r="G24" s="29">
        <v>982.58</v>
      </c>
      <c r="H24" s="29">
        <v>0</v>
      </c>
      <c r="I24" s="29">
        <v>228226.21</v>
      </c>
      <c r="J24" s="29">
        <v>229255.21</v>
      </c>
      <c r="K24" s="32">
        <v>0</v>
      </c>
      <c r="L24" s="32">
        <v>46.42</v>
      </c>
    </row>
    <row r="25" spans="1:12" s="29" customFormat="1" ht="15.75" thickBot="1">
      <c r="A25" s="62"/>
      <c r="B25" s="63"/>
      <c r="C25" s="64"/>
      <c r="E25" s="32">
        <v>223</v>
      </c>
      <c r="F25" s="29" t="s">
        <v>114</v>
      </c>
      <c r="G25" s="29">
        <v>0</v>
      </c>
      <c r="H25" s="29">
        <v>0</v>
      </c>
      <c r="I25" s="29">
        <v>22484.55</v>
      </c>
      <c r="J25" s="29">
        <v>22484.55</v>
      </c>
      <c r="K25" s="32">
        <v>0</v>
      </c>
      <c r="L25" s="32">
        <v>0</v>
      </c>
    </row>
    <row r="26" spans="1:12" s="29" customFormat="1" ht="20.100000000000001" customHeight="1" thickBot="1">
      <c r="A26" s="65" t="s">
        <v>47</v>
      </c>
      <c r="B26" s="66">
        <f>B13+B19+B24</f>
        <v>844391.07</v>
      </c>
      <c r="C26" s="66">
        <f>C13+C19+C24</f>
        <v>734623.93</v>
      </c>
      <c r="E26" s="29">
        <v>230</v>
      </c>
      <c r="F26" s="29" t="s">
        <v>115</v>
      </c>
      <c r="G26" s="29">
        <v>0</v>
      </c>
      <c r="H26" s="29">
        <v>0</v>
      </c>
      <c r="I26" s="29">
        <v>168499.95</v>
      </c>
      <c r="J26" s="29">
        <v>168499.98</v>
      </c>
      <c r="K26" s="32">
        <v>0</v>
      </c>
      <c r="L26" s="32">
        <v>0.03</v>
      </c>
    </row>
    <row r="27" spans="1:12" s="29" customFormat="1" ht="15">
      <c r="A27" s="67"/>
      <c r="B27" s="68"/>
      <c r="C27" s="68"/>
      <c r="E27" s="29">
        <v>234</v>
      </c>
      <c r="F27" s="29" t="s">
        <v>116</v>
      </c>
      <c r="G27" s="29">
        <v>0</v>
      </c>
      <c r="H27" s="29">
        <v>253.51</v>
      </c>
      <c r="I27" s="29">
        <v>15158.19</v>
      </c>
      <c r="J27" s="29">
        <v>14904.68</v>
      </c>
      <c r="K27" s="32">
        <v>0</v>
      </c>
      <c r="L27" s="32">
        <v>0</v>
      </c>
    </row>
    <row r="28" spans="1:12" s="29" customFormat="1" ht="15" customHeight="1" thickBot="1">
      <c r="A28" s="69" t="s">
        <v>23</v>
      </c>
      <c r="B28" s="68"/>
      <c r="C28" s="68"/>
      <c r="E28" s="32">
        <v>249</v>
      </c>
      <c r="F28" s="29" t="s">
        <v>117</v>
      </c>
      <c r="G28" s="29">
        <v>0</v>
      </c>
      <c r="H28" s="29">
        <v>0</v>
      </c>
      <c r="I28" s="29">
        <v>2004</v>
      </c>
      <c r="J28" s="29">
        <v>2004</v>
      </c>
      <c r="K28" s="32">
        <v>0</v>
      </c>
      <c r="L28" s="32">
        <v>0</v>
      </c>
    </row>
    <row r="29" spans="1:12" s="29" customFormat="1" ht="20.100000000000001" customHeight="1">
      <c r="A29" s="171" t="s">
        <v>49</v>
      </c>
      <c r="B29" s="167" t="s">
        <v>48</v>
      </c>
      <c r="C29" s="168"/>
      <c r="E29" s="29">
        <v>301</v>
      </c>
      <c r="F29" s="29" t="s">
        <v>118</v>
      </c>
      <c r="G29" s="29">
        <v>0</v>
      </c>
      <c r="H29" s="29">
        <v>729</v>
      </c>
      <c r="I29" s="29">
        <v>729</v>
      </c>
      <c r="J29" s="29">
        <v>0</v>
      </c>
      <c r="K29" s="32">
        <v>0</v>
      </c>
      <c r="L29" s="32">
        <v>0</v>
      </c>
    </row>
    <row r="30" spans="1:12" s="29" customFormat="1" ht="20.100000000000001" customHeight="1">
      <c r="A30" s="172"/>
      <c r="B30" s="45">
        <v>43100</v>
      </c>
      <c r="C30" s="46">
        <v>42735</v>
      </c>
      <c r="E30" s="29">
        <v>304</v>
      </c>
      <c r="F30" s="29" t="s">
        <v>119</v>
      </c>
      <c r="G30" s="29">
        <v>0</v>
      </c>
      <c r="H30" s="29">
        <v>0</v>
      </c>
      <c r="I30" s="29">
        <v>3749</v>
      </c>
      <c r="J30" s="29">
        <v>3749</v>
      </c>
      <c r="K30" s="32">
        <v>0</v>
      </c>
      <c r="L30" s="32">
        <v>0</v>
      </c>
    </row>
    <row r="31" spans="1:12" s="29" customFormat="1" ht="15" customHeight="1" thickBot="1">
      <c r="A31" s="47">
        <v>1</v>
      </c>
      <c r="B31" s="48">
        <v>2</v>
      </c>
      <c r="C31" s="49">
        <v>3</v>
      </c>
      <c r="E31" s="29">
        <v>640</v>
      </c>
      <c r="F31" s="29" t="s">
        <v>120</v>
      </c>
      <c r="G31" s="29">
        <v>1858.13</v>
      </c>
      <c r="H31" s="29">
        <v>0</v>
      </c>
      <c r="I31" s="29">
        <v>2655.74</v>
      </c>
      <c r="J31" s="29">
        <v>2044.88</v>
      </c>
      <c r="K31" s="32">
        <v>2468.9899999999998</v>
      </c>
      <c r="L31" s="32">
        <v>0</v>
      </c>
    </row>
    <row r="32" spans="1:12" s="29" customFormat="1" ht="15">
      <c r="A32" s="70"/>
      <c r="B32" s="71"/>
      <c r="C32" s="71"/>
      <c r="E32" s="29">
        <v>800</v>
      </c>
      <c r="F32" s="29" t="s">
        <v>121</v>
      </c>
      <c r="G32" s="29">
        <v>0</v>
      </c>
      <c r="H32" s="29">
        <v>5000</v>
      </c>
      <c r="I32" s="29">
        <v>0</v>
      </c>
      <c r="J32" s="29">
        <v>0</v>
      </c>
      <c r="K32" s="32">
        <v>0</v>
      </c>
      <c r="L32" s="32">
        <v>5000</v>
      </c>
    </row>
    <row r="33" spans="1:12" s="29" customFormat="1" ht="20.100000000000001" customHeight="1">
      <c r="A33" s="53" t="s">
        <v>50</v>
      </c>
      <c r="B33" s="59">
        <f>SUM(B34:B37)</f>
        <v>788536.84999999986</v>
      </c>
      <c r="C33" s="59">
        <f>SUM(C34:C37)</f>
        <v>683226.23</v>
      </c>
      <c r="E33" s="29">
        <v>820</v>
      </c>
      <c r="F33" s="29" t="s">
        <v>122</v>
      </c>
      <c r="G33" s="29">
        <v>0</v>
      </c>
      <c r="H33" s="29">
        <v>0</v>
      </c>
      <c r="I33" s="29">
        <v>245.18</v>
      </c>
      <c r="J33" s="29">
        <v>245.18</v>
      </c>
      <c r="K33" s="32">
        <v>0</v>
      </c>
      <c r="L33" s="32">
        <v>0</v>
      </c>
    </row>
    <row r="34" spans="1:12" s="29" customFormat="1" ht="20.100000000000001" customHeight="1">
      <c r="A34" s="72" t="s">
        <v>99</v>
      </c>
      <c r="B34" s="57">
        <v>1858.95</v>
      </c>
      <c r="C34" s="57">
        <v>1858.95</v>
      </c>
      <c r="E34" s="29">
        <v>860</v>
      </c>
      <c r="F34" s="29" t="s">
        <v>123</v>
      </c>
      <c r="G34" s="29">
        <v>0</v>
      </c>
      <c r="H34" s="29">
        <v>245.18</v>
      </c>
      <c r="I34" s="29">
        <v>245.18</v>
      </c>
      <c r="J34" s="29">
        <v>0</v>
      </c>
      <c r="K34" s="32">
        <v>0</v>
      </c>
      <c r="L34" s="32">
        <v>0</v>
      </c>
    </row>
    <row r="35" spans="1:12" s="29" customFormat="1" ht="20.100000000000001" customHeight="1">
      <c r="A35" s="72" t="s">
        <v>100</v>
      </c>
      <c r="B35" s="73"/>
      <c r="C35" s="73"/>
      <c r="K35" s="32"/>
      <c r="L35" s="32"/>
    </row>
    <row r="36" spans="1:12" s="30" customFormat="1" ht="20.100000000000001" customHeight="1">
      <c r="A36" s="56" t="s">
        <v>101</v>
      </c>
      <c r="B36" s="57">
        <v>283272.95</v>
      </c>
      <c r="C36" s="57">
        <v>283272.95</v>
      </c>
      <c r="D36" s="34"/>
      <c r="K36" s="34"/>
      <c r="L36" s="34"/>
    </row>
    <row r="37" spans="1:12" s="30" customFormat="1" ht="20.100000000000001" customHeight="1">
      <c r="A37" s="56" t="s">
        <v>102</v>
      </c>
      <c r="B37" s="57">
        <f>'RZiS 2017 '!C31</f>
        <v>503404.94999999984</v>
      </c>
      <c r="C37" s="57">
        <f>'RZiS 2017 '!D31</f>
        <v>398094.32999999996</v>
      </c>
      <c r="D37" s="34"/>
      <c r="K37" s="34"/>
      <c r="L37" s="34"/>
    </row>
    <row r="38" spans="1:12" s="30" customFormat="1" ht="20.100000000000001" customHeight="1">
      <c r="A38" s="53" t="s">
        <v>51</v>
      </c>
      <c r="B38" s="61">
        <f>SUM(B39:B43)</f>
        <v>55854.22</v>
      </c>
      <c r="C38" s="61">
        <f>SUM(C39:C43)</f>
        <v>51397.700000000004</v>
      </c>
      <c r="K38" s="34"/>
      <c r="L38" s="34"/>
    </row>
    <row r="39" spans="1:12" s="30" customFormat="1" ht="20.100000000000001" customHeight="1">
      <c r="A39" s="56" t="s">
        <v>52</v>
      </c>
      <c r="B39" s="57"/>
      <c r="C39" s="57"/>
      <c r="K39" s="34"/>
      <c r="L39" s="34"/>
    </row>
    <row r="40" spans="1:12" s="30" customFormat="1" ht="20.100000000000001" customHeight="1">
      <c r="A40" s="56" t="s">
        <v>103</v>
      </c>
      <c r="B40" s="57"/>
      <c r="C40" s="57"/>
      <c r="K40" s="34"/>
      <c r="L40" s="34"/>
    </row>
    <row r="41" spans="1:12" s="30" customFormat="1" ht="20.100000000000001" customHeight="1">
      <c r="A41" s="56" t="s">
        <v>53</v>
      </c>
      <c r="B41" s="57">
        <f>11506.14</f>
        <v>11506.14</v>
      </c>
      <c r="C41" s="57">
        <v>7768.4</v>
      </c>
      <c r="K41" s="34"/>
      <c r="L41" s="34"/>
    </row>
    <row r="42" spans="1:12" s="29" customFormat="1" ht="20.100000000000001" customHeight="1">
      <c r="A42" s="56" t="s">
        <v>54</v>
      </c>
      <c r="B42" s="74">
        <v>44348.08</v>
      </c>
      <c r="C42" s="74">
        <v>43629.3</v>
      </c>
      <c r="K42" s="32"/>
      <c r="L42" s="32"/>
    </row>
    <row r="43" spans="1:12" s="29" customFormat="1" ht="15.75" thickBot="1">
      <c r="A43" s="62"/>
      <c r="B43" s="74"/>
      <c r="C43" s="74"/>
      <c r="E43" s="32"/>
      <c r="K43" s="32"/>
      <c r="L43" s="32"/>
    </row>
    <row r="44" spans="1:12" s="29" customFormat="1" ht="20.100000000000001" customHeight="1" thickBot="1">
      <c r="A44" s="65" t="s">
        <v>55</v>
      </c>
      <c r="B44" s="66">
        <f>B33+B38</f>
        <v>844391.06999999983</v>
      </c>
      <c r="C44" s="66">
        <f>C33+C38</f>
        <v>734623.92999999993</v>
      </c>
      <c r="D44" s="32"/>
      <c r="E44" s="32"/>
      <c r="K44" s="32"/>
      <c r="L44" s="32"/>
    </row>
    <row r="45" spans="1:12" ht="12" customHeight="1">
      <c r="A45" s="12"/>
      <c r="B45" s="42"/>
      <c r="C45" s="42"/>
    </row>
    <row r="46" spans="1:12" ht="15">
      <c r="A46" s="9" t="s">
        <v>22</v>
      </c>
      <c r="B46" s="165"/>
      <c r="C46" s="165"/>
    </row>
    <row r="47" spans="1:12" ht="15">
      <c r="A47" s="9" t="s">
        <v>124</v>
      </c>
      <c r="B47" s="165" t="s">
        <v>56</v>
      </c>
      <c r="C47" s="165"/>
    </row>
    <row r="48" spans="1:12" ht="12.75">
      <c r="A48" s="39"/>
      <c r="B48" s="38"/>
      <c r="C48" s="38"/>
    </row>
    <row r="49" spans="1:3" ht="12.75">
      <c r="A49" s="39"/>
      <c r="B49" s="38"/>
      <c r="C49" s="38"/>
    </row>
    <row r="50" spans="1:3" ht="12">
      <c r="A50" s="38"/>
      <c r="B50" s="38"/>
      <c r="C50" s="38"/>
    </row>
    <row r="51" spans="1:3" ht="12">
      <c r="A51" s="38"/>
      <c r="B51" s="38"/>
      <c r="C51" s="38"/>
    </row>
    <row r="52" spans="1:3" ht="12">
      <c r="A52" s="38"/>
      <c r="B52" s="38"/>
      <c r="C52" s="38"/>
    </row>
    <row r="53" spans="1:3" ht="12">
      <c r="A53" s="40"/>
      <c r="B53" s="38"/>
      <c r="C53" s="38"/>
    </row>
    <row r="54" spans="1:3" ht="15">
      <c r="A54" s="36"/>
      <c r="B54" s="164" t="s">
        <v>57</v>
      </c>
      <c r="C54" s="159"/>
    </row>
    <row r="55" spans="1:3" ht="12.75">
      <c r="A55" s="41"/>
      <c r="B55" s="38"/>
      <c r="C55" s="38"/>
    </row>
    <row r="56" spans="1:3" ht="12">
      <c r="A56" s="21"/>
      <c r="B56" s="20"/>
      <c r="C56" s="20"/>
    </row>
    <row r="57" spans="1:3" ht="12">
      <c r="A57" s="22"/>
      <c r="B57" s="22"/>
      <c r="C57" s="22"/>
    </row>
    <row r="58" spans="1:3">
      <c r="A58" s="23"/>
      <c r="B58" s="28"/>
      <c r="C58" s="28"/>
    </row>
    <row r="59" spans="1:3">
      <c r="A59" s="23"/>
      <c r="B59" s="28"/>
      <c r="C59" s="28"/>
    </row>
    <row r="60" spans="1:3">
      <c r="A60" s="23"/>
      <c r="B60" s="28"/>
      <c r="C60" s="28"/>
    </row>
    <row r="61" spans="1:3">
      <c r="A61" s="23"/>
      <c r="B61" s="28"/>
      <c r="C61" s="28"/>
    </row>
    <row r="62" spans="1:3">
      <c r="A62" s="23"/>
      <c r="B62" s="28"/>
      <c r="C62" s="28"/>
    </row>
    <row r="63" spans="1:3">
      <c r="A63" s="23"/>
      <c r="B63" s="28"/>
      <c r="C63" s="28"/>
    </row>
    <row r="64" spans="1:3">
      <c r="A64" s="23"/>
      <c r="B64" s="28"/>
      <c r="C64" s="28"/>
    </row>
    <row r="65" spans="1:3">
      <c r="A65" s="23"/>
      <c r="B65" s="28"/>
      <c r="C65" s="28"/>
    </row>
    <row r="66" spans="1:3">
      <c r="A66" s="23"/>
      <c r="B66" s="28"/>
      <c r="C66" s="28"/>
    </row>
    <row r="67" spans="1:3">
      <c r="A67" s="23"/>
      <c r="B67" s="28"/>
      <c r="C67" s="28"/>
    </row>
    <row r="68" spans="1:3">
      <c r="A68" s="23"/>
      <c r="B68" s="28"/>
      <c r="C68" s="28"/>
    </row>
    <row r="69" spans="1:3">
      <c r="A69" s="23"/>
      <c r="B69" s="28"/>
      <c r="C69" s="28"/>
    </row>
    <row r="70" spans="1:3">
      <c r="A70" s="23"/>
      <c r="B70" s="28"/>
      <c r="C70" s="28"/>
    </row>
    <row r="71" spans="1:3">
      <c r="A71" s="23"/>
      <c r="B71" s="28"/>
      <c r="C71" s="28"/>
    </row>
    <row r="72" spans="1:3">
      <c r="A72" s="23"/>
      <c r="B72" s="28"/>
      <c r="C72" s="28"/>
    </row>
    <row r="73" spans="1:3">
      <c r="A73" s="23"/>
      <c r="B73" s="28"/>
      <c r="C73" s="28"/>
    </row>
    <row r="74" spans="1:3">
      <c r="A74" s="23"/>
      <c r="B74" s="28"/>
      <c r="C74" s="28"/>
    </row>
    <row r="75" spans="1:3">
      <c r="A75" s="23"/>
      <c r="B75" s="28"/>
      <c r="C75" s="28"/>
    </row>
    <row r="76" spans="1:3">
      <c r="A76" s="23"/>
      <c r="B76" s="28"/>
      <c r="C76" s="28"/>
    </row>
    <row r="77" spans="1:3">
      <c r="A77" s="23"/>
      <c r="B77" s="28"/>
      <c r="C77" s="28"/>
    </row>
    <row r="78" spans="1:3">
      <c r="A78" s="23"/>
      <c r="B78" s="28"/>
      <c r="C78" s="28"/>
    </row>
    <row r="79" spans="1:3">
      <c r="A79" s="23"/>
      <c r="B79" s="28"/>
      <c r="C79" s="28"/>
    </row>
    <row r="80" spans="1:3">
      <c r="A80" s="23"/>
      <c r="B80" s="28"/>
      <c r="C80" s="28"/>
    </row>
    <row r="81" spans="1:3">
      <c r="A81" s="23"/>
      <c r="B81" s="28"/>
      <c r="C81" s="28"/>
    </row>
    <row r="82" spans="1:3">
      <c r="A82" s="23"/>
      <c r="B82" s="28"/>
      <c r="C82" s="28"/>
    </row>
    <row r="83" spans="1:3">
      <c r="A83" s="23"/>
      <c r="B83" s="28"/>
      <c r="C83" s="28"/>
    </row>
    <row r="84" spans="1:3">
      <c r="A84" s="23"/>
      <c r="B84" s="28"/>
      <c r="C84" s="28"/>
    </row>
    <row r="85" spans="1:3">
      <c r="A85" s="23"/>
      <c r="B85" s="28"/>
      <c r="C85" s="28"/>
    </row>
    <row r="86" spans="1:3">
      <c r="A86" s="23"/>
      <c r="B86" s="28"/>
      <c r="C86" s="28"/>
    </row>
    <row r="87" spans="1:3">
      <c r="A87" s="23"/>
      <c r="B87" s="28"/>
      <c r="C87" s="28"/>
    </row>
    <row r="88" spans="1:3">
      <c r="A88" s="23"/>
      <c r="B88" s="28"/>
      <c r="C88" s="28"/>
    </row>
    <row r="89" spans="1:3">
      <c r="A89" s="23"/>
      <c r="B89" s="28"/>
      <c r="C89" s="28"/>
    </row>
    <row r="90" spans="1:3">
      <c r="A90" s="23"/>
      <c r="B90" s="28"/>
      <c r="C90" s="28"/>
    </row>
    <row r="91" spans="1:3">
      <c r="A91" s="23"/>
      <c r="B91" s="28"/>
      <c r="C91" s="28"/>
    </row>
    <row r="92" spans="1:3">
      <c r="A92" s="23"/>
      <c r="B92" s="28"/>
      <c r="C92" s="28"/>
    </row>
    <row r="93" spans="1:3">
      <c r="A93" s="23"/>
      <c r="B93" s="28"/>
      <c r="C93" s="28"/>
    </row>
    <row r="94" spans="1:3">
      <c r="A94" s="23"/>
      <c r="B94" s="28"/>
      <c r="C94" s="28"/>
    </row>
    <row r="95" spans="1:3">
      <c r="A95" s="23"/>
      <c r="B95" s="28"/>
      <c r="C95" s="28"/>
    </row>
    <row r="96" spans="1:3">
      <c r="A96" s="23"/>
      <c r="B96" s="28"/>
      <c r="C96" s="28"/>
    </row>
    <row r="97" spans="1:3">
      <c r="A97" s="23"/>
      <c r="B97" s="28"/>
      <c r="C97" s="28"/>
    </row>
    <row r="98" spans="1:3">
      <c r="A98" s="23"/>
      <c r="B98" s="28"/>
      <c r="C98" s="28"/>
    </row>
    <row r="99" spans="1:3">
      <c r="A99" s="23"/>
      <c r="B99" s="28"/>
      <c r="C99" s="28"/>
    </row>
    <row r="100" spans="1:3">
      <c r="A100" s="23"/>
      <c r="B100" s="28"/>
      <c r="C100" s="28"/>
    </row>
    <row r="101" spans="1:3">
      <c r="A101" s="23"/>
      <c r="B101" s="28"/>
      <c r="C101" s="28"/>
    </row>
    <row r="102" spans="1:3">
      <c r="A102" s="23"/>
      <c r="B102" s="28"/>
      <c r="C102" s="28"/>
    </row>
    <row r="103" spans="1:3">
      <c r="A103" s="23"/>
      <c r="B103" s="28"/>
      <c r="C103" s="28"/>
    </row>
    <row r="104" spans="1:3">
      <c r="A104" s="23"/>
      <c r="B104" s="28"/>
      <c r="C104" s="28"/>
    </row>
    <row r="105" spans="1:3">
      <c r="A105" s="23"/>
      <c r="B105" s="28"/>
      <c r="C105" s="28"/>
    </row>
    <row r="106" spans="1:3">
      <c r="A106" s="23"/>
      <c r="B106" s="28"/>
      <c r="C106" s="28"/>
    </row>
    <row r="107" spans="1:3">
      <c r="A107" s="23"/>
      <c r="B107" s="28"/>
      <c r="C107" s="28"/>
    </row>
    <row r="108" spans="1:3">
      <c r="A108" s="23"/>
      <c r="B108" s="28"/>
      <c r="C108" s="28"/>
    </row>
    <row r="109" spans="1:3">
      <c r="A109" s="23"/>
      <c r="B109" s="28"/>
      <c r="C109" s="28"/>
    </row>
    <row r="110" spans="1:3">
      <c r="A110" s="23"/>
      <c r="B110" s="28"/>
      <c r="C110" s="28"/>
    </row>
    <row r="111" spans="1:3">
      <c r="A111" s="23"/>
      <c r="B111" s="28"/>
      <c r="C111" s="28"/>
    </row>
    <row r="112" spans="1:3">
      <c r="A112" s="23"/>
      <c r="B112" s="28"/>
      <c r="C112" s="28"/>
    </row>
    <row r="113" spans="1:3">
      <c r="A113" s="23"/>
      <c r="B113" s="28"/>
      <c r="C113" s="28"/>
    </row>
    <row r="114" spans="1:3">
      <c r="A114" s="23"/>
      <c r="B114" s="28"/>
      <c r="C114" s="28"/>
    </row>
    <row r="115" spans="1:3">
      <c r="A115" s="23"/>
      <c r="B115" s="28"/>
      <c r="C115" s="28"/>
    </row>
    <row r="116" spans="1:3">
      <c r="A116" s="23"/>
      <c r="B116" s="28"/>
      <c r="C116" s="28"/>
    </row>
    <row r="117" spans="1:3">
      <c r="A117" s="23"/>
      <c r="B117" s="28"/>
      <c r="C117" s="28"/>
    </row>
    <row r="118" spans="1:3">
      <c r="A118" s="23"/>
      <c r="B118" s="28"/>
      <c r="C118" s="28"/>
    </row>
    <row r="119" spans="1:3">
      <c r="A119" s="23"/>
      <c r="B119" s="28"/>
      <c r="C119" s="28"/>
    </row>
    <row r="120" spans="1:3">
      <c r="A120" s="23"/>
      <c r="B120" s="28"/>
      <c r="C120" s="28"/>
    </row>
    <row r="121" spans="1:3">
      <c r="A121" s="23"/>
      <c r="B121" s="28"/>
      <c r="C121" s="28"/>
    </row>
    <row r="122" spans="1:3">
      <c r="A122" s="23"/>
      <c r="B122" s="28"/>
      <c r="C122" s="28"/>
    </row>
    <row r="123" spans="1:3">
      <c r="A123" s="23"/>
      <c r="B123" s="28"/>
      <c r="C123" s="28"/>
    </row>
    <row r="124" spans="1:3">
      <c r="A124" s="23"/>
      <c r="B124" s="28"/>
      <c r="C124" s="28"/>
    </row>
    <row r="125" spans="1:3">
      <c r="A125" s="23"/>
      <c r="B125" s="28"/>
      <c r="C125" s="28"/>
    </row>
    <row r="126" spans="1:3">
      <c r="A126" s="23"/>
      <c r="B126" s="28"/>
      <c r="C126" s="28"/>
    </row>
    <row r="127" spans="1:3">
      <c r="A127" s="23"/>
      <c r="B127" s="28"/>
      <c r="C127" s="28"/>
    </row>
    <row r="128" spans="1:3">
      <c r="A128" s="23"/>
      <c r="B128" s="28"/>
      <c r="C128" s="28"/>
    </row>
    <row r="129" spans="1:3">
      <c r="A129" s="23"/>
      <c r="B129" s="28"/>
      <c r="C129" s="28"/>
    </row>
    <row r="130" spans="1:3">
      <c r="A130" s="23"/>
      <c r="B130" s="28"/>
      <c r="C130" s="28"/>
    </row>
    <row r="131" spans="1:3">
      <c r="A131" s="23"/>
      <c r="B131" s="28"/>
      <c r="C131" s="28"/>
    </row>
    <row r="132" spans="1:3">
      <c r="A132" s="23"/>
      <c r="B132" s="28"/>
      <c r="C132" s="28"/>
    </row>
    <row r="133" spans="1:3">
      <c r="A133" s="23"/>
      <c r="B133" s="28"/>
      <c r="C133" s="28"/>
    </row>
    <row r="134" spans="1:3">
      <c r="A134" s="23"/>
      <c r="B134" s="28"/>
      <c r="C134" s="28"/>
    </row>
    <row r="135" spans="1:3">
      <c r="A135" s="23"/>
      <c r="B135" s="28"/>
      <c r="C135" s="28"/>
    </row>
    <row r="136" spans="1:3">
      <c r="A136" s="23"/>
      <c r="B136" s="28"/>
      <c r="C136" s="28"/>
    </row>
    <row r="137" spans="1:3">
      <c r="A137" s="23"/>
      <c r="B137" s="28"/>
      <c r="C137" s="28"/>
    </row>
    <row r="138" spans="1:3">
      <c r="A138" s="23"/>
      <c r="B138" s="28"/>
      <c r="C138" s="28"/>
    </row>
    <row r="139" spans="1:3">
      <c r="A139" s="23"/>
      <c r="B139" s="28"/>
      <c r="C139" s="28"/>
    </row>
    <row r="140" spans="1:3">
      <c r="A140" s="23"/>
      <c r="B140" s="28"/>
      <c r="C140" s="28"/>
    </row>
    <row r="141" spans="1:3">
      <c r="A141" s="23"/>
      <c r="B141" s="28"/>
      <c r="C141" s="28"/>
    </row>
    <row r="142" spans="1:3">
      <c r="A142" s="23"/>
      <c r="B142" s="28"/>
      <c r="C142" s="28"/>
    </row>
    <row r="143" spans="1:3">
      <c r="A143" s="23"/>
      <c r="B143" s="28"/>
      <c r="C143" s="28"/>
    </row>
    <row r="144" spans="1:3">
      <c r="A144" s="23"/>
      <c r="B144" s="28"/>
      <c r="C144" s="28"/>
    </row>
    <row r="145" spans="1:3">
      <c r="A145" s="23"/>
      <c r="B145" s="28"/>
      <c r="C145" s="28"/>
    </row>
    <row r="146" spans="1:3">
      <c r="A146" s="23"/>
      <c r="B146" s="28"/>
      <c r="C146" s="28"/>
    </row>
    <row r="147" spans="1:3">
      <c r="A147" s="23"/>
      <c r="B147" s="28"/>
      <c r="C147" s="28"/>
    </row>
    <row r="148" spans="1:3">
      <c r="A148" s="23"/>
      <c r="B148" s="28"/>
      <c r="C148" s="28"/>
    </row>
    <row r="149" spans="1:3">
      <c r="A149" s="23"/>
      <c r="B149" s="28"/>
      <c r="C149" s="28"/>
    </row>
    <row r="150" spans="1:3">
      <c r="A150" s="23"/>
      <c r="B150" s="28"/>
      <c r="C150" s="28"/>
    </row>
    <row r="151" spans="1:3">
      <c r="A151" s="23"/>
      <c r="B151" s="28"/>
      <c r="C151" s="28"/>
    </row>
    <row r="152" spans="1:3">
      <c r="A152" s="23"/>
      <c r="B152" s="28"/>
      <c r="C152" s="28"/>
    </row>
    <row r="153" spans="1:3">
      <c r="A153" s="23"/>
      <c r="B153" s="28"/>
      <c r="C153" s="28"/>
    </row>
    <row r="154" spans="1:3">
      <c r="A154" s="23"/>
      <c r="B154" s="28"/>
      <c r="C154" s="28"/>
    </row>
    <row r="155" spans="1:3">
      <c r="A155" s="23"/>
      <c r="B155" s="28"/>
      <c r="C155" s="28"/>
    </row>
    <row r="156" spans="1:3">
      <c r="A156" s="23"/>
      <c r="B156" s="28"/>
      <c r="C156" s="28"/>
    </row>
    <row r="157" spans="1:3">
      <c r="A157" s="23"/>
      <c r="B157" s="28"/>
      <c r="C157" s="28"/>
    </row>
    <row r="158" spans="1:3">
      <c r="A158" s="23"/>
      <c r="B158" s="28"/>
      <c r="C158" s="28"/>
    </row>
    <row r="159" spans="1:3">
      <c r="A159" s="23"/>
      <c r="B159" s="28"/>
      <c r="C159" s="28"/>
    </row>
    <row r="160" spans="1:3">
      <c r="A160" s="23"/>
      <c r="B160" s="28"/>
      <c r="C160" s="28"/>
    </row>
    <row r="161" spans="1:3">
      <c r="A161" s="23"/>
      <c r="B161" s="28"/>
      <c r="C161" s="28"/>
    </row>
    <row r="162" spans="1:3">
      <c r="A162" s="23"/>
      <c r="B162" s="28"/>
      <c r="C162" s="28"/>
    </row>
    <row r="163" spans="1:3">
      <c r="A163" s="23"/>
      <c r="B163" s="28"/>
      <c r="C163" s="28"/>
    </row>
    <row r="164" spans="1:3">
      <c r="A164" s="23"/>
      <c r="B164" s="28"/>
      <c r="C164" s="28"/>
    </row>
    <row r="165" spans="1:3">
      <c r="A165" s="23"/>
      <c r="B165" s="28"/>
      <c r="C165" s="28"/>
    </row>
    <row r="166" spans="1:3">
      <c r="A166" s="23"/>
      <c r="B166" s="28"/>
      <c r="C166" s="28"/>
    </row>
    <row r="167" spans="1:3">
      <c r="A167" s="23"/>
      <c r="B167" s="28"/>
      <c r="C167" s="28"/>
    </row>
    <row r="168" spans="1:3">
      <c r="A168" s="23"/>
      <c r="B168" s="28"/>
      <c r="C168" s="28"/>
    </row>
    <row r="169" spans="1:3">
      <c r="A169" s="23"/>
      <c r="B169" s="28"/>
      <c r="C169" s="28"/>
    </row>
    <row r="170" spans="1:3">
      <c r="A170" s="23"/>
      <c r="B170" s="28"/>
      <c r="C170" s="28"/>
    </row>
    <row r="171" spans="1:3">
      <c r="A171" s="23"/>
      <c r="B171" s="28"/>
      <c r="C171" s="28"/>
    </row>
    <row r="172" spans="1:3">
      <c r="A172" s="23"/>
      <c r="B172" s="28"/>
      <c r="C172" s="28"/>
    </row>
    <row r="173" spans="1:3">
      <c r="A173" s="23"/>
      <c r="B173" s="28"/>
      <c r="C173" s="28"/>
    </row>
    <row r="174" spans="1:3">
      <c r="A174" s="23"/>
      <c r="B174" s="28"/>
      <c r="C174" s="28"/>
    </row>
    <row r="175" spans="1:3">
      <c r="A175" s="23"/>
      <c r="B175" s="28"/>
      <c r="C175" s="28"/>
    </row>
    <row r="176" spans="1:3">
      <c r="A176" s="23"/>
      <c r="B176" s="28"/>
      <c r="C176" s="28"/>
    </row>
    <row r="177" spans="1:3">
      <c r="A177" s="23"/>
      <c r="B177" s="28"/>
      <c r="C177" s="28"/>
    </row>
    <row r="178" spans="1:3">
      <c r="A178" s="23"/>
      <c r="B178" s="28"/>
      <c r="C178" s="28"/>
    </row>
    <row r="179" spans="1:3">
      <c r="A179" s="23"/>
      <c r="B179" s="28"/>
      <c r="C179" s="28"/>
    </row>
    <row r="180" spans="1:3">
      <c r="A180" s="23"/>
      <c r="B180" s="28"/>
      <c r="C180" s="28"/>
    </row>
    <row r="181" spans="1:3">
      <c r="A181" s="23"/>
      <c r="B181" s="28"/>
      <c r="C181" s="28"/>
    </row>
    <row r="182" spans="1:3">
      <c r="A182" s="23"/>
      <c r="B182" s="28"/>
      <c r="C182" s="28"/>
    </row>
    <row r="183" spans="1:3">
      <c r="A183" s="23"/>
      <c r="B183" s="28"/>
      <c r="C183" s="28"/>
    </row>
    <row r="184" spans="1:3">
      <c r="A184" s="23"/>
      <c r="B184" s="28"/>
      <c r="C184" s="28"/>
    </row>
    <row r="185" spans="1:3">
      <c r="A185" s="23"/>
      <c r="B185" s="28"/>
      <c r="C185" s="28"/>
    </row>
    <row r="186" spans="1:3">
      <c r="A186" s="23"/>
      <c r="B186" s="28"/>
      <c r="C186" s="28"/>
    </row>
    <row r="187" spans="1:3">
      <c r="A187" s="23"/>
      <c r="B187" s="28"/>
      <c r="C187" s="28"/>
    </row>
    <row r="188" spans="1:3">
      <c r="A188" s="23"/>
      <c r="B188" s="28"/>
      <c r="C188" s="28"/>
    </row>
    <row r="189" spans="1:3">
      <c r="A189" s="23"/>
      <c r="B189" s="28"/>
      <c r="C189" s="28"/>
    </row>
    <row r="190" spans="1:3">
      <c r="A190" s="23"/>
      <c r="B190" s="28"/>
      <c r="C190" s="28"/>
    </row>
    <row r="191" spans="1:3">
      <c r="A191" s="23"/>
      <c r="B191" s="28"/>
      <c r="C191" s="28"/>
    </row>
    <row r="192" spans="1:3">
      <c r="A192" s="23"/>
      <c r="B192" s="28"/>
      <c r="C192" s="28"/>
    </row>
    <row r="193" spans="1:3">
      <c r="A193" s="23"/>
      <c r="B193" s="28"/>
      <c r="C193" s="28"/>
    </row>
    <row r="194" spans="1:3">
      <c r="A194" s="23"/>
      <c r="B194" s="28"/>
      <c r="C194" s="28"/>
    </row>
    <row r="195" spans="1:3">
      <c r="A195" s="23"/>
      <c r="B195" s="28"/>
      <c r="C195" s="28"/>
    </row>
    <row r="196" spans="1:3">
      <c r="A196" s="23"/>
      <c r="B196" s="28"/>
      <c r="C196" s="28"/>
    </row>
    <row r="197" spans="1:3">
      <c r="A197" s="23"/>
      <c r="B197" s="28"/>
      <c r="C197" s="28"/>
    </row>
    <row r="198" spans="1:3">
      <c r="A198" s="23"/>
      <c r="B198" s="28"/>
      <c r="C198" s="28"/>
    </row>
    <row r="199" spans="1:3">
      <c r="A199" s="23"/>
      <c r="B199" s="28"/>
      <c r="C199" s="28"/>
    </row>
    <row r="200" spans="1:3">
      <c r="A200" s="23"/>
      <c r="B200" s="28"/>
      <c r="C200" s="28"/>
    </row>
    <row r="201" spans="1:3">
      <c r="A201" s="23"/>
      <c r="B201" s="28"/>
      <c r="C201" s="28"/>
    </row>
    <row r="202" spans="1:3">
      <c r="A202" s="23"/>
      <c r="B202" s="28"/>
      <c r="C202" s="28"/>
    </row>
    <row r="203" spans="1:3">
      <c r="A203" s="23"/>
      <c r="B203" s="28"/>
      <c r="C203" s="28"/>
    </row>
    <row r="204" spans="1:3">
      <c r="A204" s="23"/>
      <c r="B204" s="28"/>
      <c r="C204" s="28"/>
    </row>
    <row r="205" spans="1:3">
      <c r="A205" s="23"/>
      <c r="B205" s="28"/>
      <c r="C205" s="28"/>
    </row>
    <row r="206" spans="1:3">
      <c r="A206" s="23"/>
      <c r="B206" s="28"/>
      <c r="C206" s="28"/>
    </row>
    <row r="207" spans="1:3">
      <c r="A207" s="23"/>
      <c r="B207" s="28"/>
      <c r="C207" s="28"/>
    </row>
    <row r="208" spans="1:3">
      <c r="A208" s="23"/>
      <c r="B208" s="28"/>
      <c r="C208" s="28"/>
    </row>
    <row r="209" spans="1:3">
      <c r="A209" s="23"/>
      <c r="B209" s="28"/>
      <c r="C209" s="28"/>
    </row>
    <row r="210" spans="1:3">
      <c r="A210" s="23"/>
      <c r="B210" s="28"/>
      <c r="C210" s="28"/>
    </row>
    <row r="211" spans="1:3">
      <c r="A211" s="23"/>
      <c r="B211" s="28"/>
      <c r="C211" s="28"/>
    </row>
    <row r="212" spans="1:3">
      <c r="A212" s="23"/>
      <c r="B212" s="28"/>
      <c r="C212" s="28"/>
    </row>
    <row r="213" spans="1:3">
      <c r="A213" s="23"/>
      <c r="B213" s="28"/>
      <c r="C213" s="28"/>
    </row>
    <row r="214" spans="1:3">
      <c r="A214" s="23"/>
      <c r="B214" s="28"/>
      <c r="C214" s="28"/>
    </row>
    <row r="215" spans="1:3">
      <c r="A215" s="23"/>
      <c r="B215" s="28"/>
      <c r="C215" s="28"/>
    </row>
    <row r="216" spans="1:3">
      <c r="A216" s="23"/>
      <c r="B216" s="28"/>
      <c r="C216" s="28"/>
    </row>
    <row r="217" spans="1:3">
      <c r="A217" s="23"/>
      <c r="B217" s="28"/>
      <c r="C217" s="28"/>
    </row>
    <row r="218" spans="1:3">
      <c r="A218" s="23"/>
      <c r="B218" s="28"/>
      <c r="C218" s="28"/>
    </row>
    <row r="219" spans="1:3">
      <c r="A219" s="23"/>
      <c r="B219" s="28"/>
      <c r="C219" s="28"/>
    </row>
    <row r="220" spans="1:3">
      <c r="A220" s="23"/>
      <c r="B220" s="28"/>
      <c r="C220" s="28"/>
    </row>
    <row r="221" spans="1:3">
      <c r="A221" s="23"/>
      <c r="B221" s="28"/>
      <c r="C221" s="28"/>
    </row>
    <row r="222" spans="1:3">
      <c r="A222" s="23"/>
      <c r="B222" s="28"/>
      <c r="C222" s="28"/>
    </row>
    <row r="223" spans="1:3">
      <c r="A223" s="23"/>
      <c r="B223" s="28"/>
      <c r="C223" s="28"/>
    </row>
    <row r="224" spans="1:3">
      <c r="A224" s="23"/>
      <c r="B224" s="28"/>
      <c r="C224" s="28"/>
    </row>
    <row r="225" spans="1:3">
      <c r="A225" s="23"/>
      <c r="B225" s="28"/>
      <c r="C225" s="28"/>
    </row>
    <row r="226" spans="1:3">
      <c r="A226" s="23"/>
      <c r="B226" s="28"/>
      <c r="C226" s="28"/>
    </row>
    <row r="227" spans="1:3">
      <c r="A227" s="23"/>
      <c r="B227" s="28"/>
      <c r="C227" s="28"/>
    </row>
    <row r="228" spans="1:3">
      <c r="A228" s="23"/>
      <c r="B228" s="28"/>
      <c r="C228" s="28"/>
    </row>
    <row r="229" spans="1:3">
      <c r="A229" s="23"/>
      <c r="B229" s="28"/>
      <c r="C229" s="28"/>
    </row>
    <row r="230" spans="1:3">
      <c r="A230" s="23"/>
      <c r="B230" s="28"/>
      <c r="C230" s="28"/>
    </row>
    <row r="231" spans="1:3">
      <c r="A231" s="23"/>
      <c r="B231" s="28"/>
      <c r="C231" s="28"/>
    </row>
    <row r="232" spans="1:3">
      <c r="A232" s="23"/>
      <c r="B232" s="28"/>
      <c r="C232" s="28"/>
    </row>
    <row r="233" spans="1:3">
      <c r="A233" s="23"/>
      <c r="B233" s="28"/>
      <c r="C233" s="28"/>
    </row>
    <row r="234" spans="1:3">
      <c r="A234" s="23"/>
      <c r="B234" s="28"/>
      <c r="C234" s="28"/>
    </row>
    <row r="235" spans="1:3">
      <c r="A235" s="23"/>
      <c r="B235" s="28"/>
      <c r="C235" s="28"/>
    </row>
    <row r="236" spans="1:3">
      <c r="A236" s="23"/>
      <c r="B236" s="28"/>
      <c r="C236" s="28"/>
    </row>
    <row r="237" spans="1:3">
      <c r="A237" s="23"/>
      <c r="B237" s="28"/>
      <c r="C237" s="28"/>
    </row>
    <row r="238" spans="1:3">
      <c r="A238" s="23"/>
      <c r="B238" s="28"/>
      <c r="C238" s="28"/>
    </row>
    <row r="239" spans="1:3">
      <c r="A239" s="23"/>
      <c r="B239" s="28"/>
      <c r="C239" s="28"/>
    </row>
    <row r="240" spans="1:3">
      <c r="A240" s="23"/>
      <c r="B240" s="28"/>
      <c r="C240" s="28"/>
    </row>
    <row r="241" spans="1:3">
      <c r="A241" s="23"/>
      <c r="B241" s="28"/>
      <c r="C241" s="28"/>
    </row>
    <row r="242" spans="1:3">
      <c r="A242" s="23"/>
      <c r="B242" s="28"/>
      <c r="C242" s="28"/>
    </row>
    <row r="243" spans="1:3">
      <c r="A243" s="23"/>
      <c r="B243" s="28"/>
      <c r="C243" s="28"/>
    </row>
    <row r="244" spans="1:3">
      <c r="A244" s="23"/>
      <c r="B244" s="28"/>
      <c r="C244" s="28"/>
    </row>
    <row r="245" spans="1:3">
      <c r="A245" s="23"/>
      <c r="B245" s="28"/>
      <c r="C245" s="28"/>
    </row>
    <row r="246" spans="1:3">
      <c r="A246" s="23"/>
      <c r="B246" s="28"/>
      <c r="C246" s="28"/>
    </row>
    <row r="247" spans="1:3">
      <c r="A247" s="23"/>
      <c r="B247" s="28"/>
      <c r="C247" s="28"/>
    </row>
    <row r="248" spans="1:3">
      <c r="A248" s="23"/>
      <c r="B248" s="28"/>
      <c r="C248" s="28"/>
    </row>
    <row r="249" spans="1:3">
      <c r="A249" s="23"/>
      <c r="B249" s="28"/>
      <c r="C249" s="28"/>
    </row>
    <row r="250" spans="1:3">
      <c r="A250" s="23"/>
      <c r="B250" s="28"/>
      <c r="C250" s="28"/>
    </row>
    <row r="251" spans="1:3">
      <c r="A251" s="23"/>
      <c r="B251" s="28"/>
      <c r="C251" s="28"/>
    </row>
    <row r="252" spans="1:3">
      <c r="A252" s="23"/>
      <c r="B252" s="28"/>
      <c r="C252" s="28"/>
    </row>
    <row r="253" spans="1:3">
      <c r="A253" s="23"/>
      <c r="B253" s="28"/>
      <c r="C253" s="28"/>
    </row>
    <row r="254" spans="1:3">
      <c r="A254" s="23"/>
      <c r="B254" s="28"/>
      <c r="C254" s="28"/>
    </row>
    <row r="255" spans="1:3">
      <c r="A255" s="23"/>
      <c r="B255" s="28"/>
      <c r="C255" s="28"/>
    </row>
    <row r="256" spans="1:3">
      <c r="A256" s="23"/>
      <c r="B256" s="28"/>
      <c r="C256" s="28"/>
    </row>
    <row r="257" spans="1:3">
      <c r="A257" s="23"/>
      <c r="B257" s="28"/>
      <c r="C257" s="28"/>
    </row>
    <row r="258" spans="1:3">
      <c r="A258" s="23"/>
      <c r="B258" s="28"/>
      <c r="C258" s="28"/>
    </row>
    <row r="259" spans="1:3">
      <c r="A259" s="23"/>
      <c r="B259" s="28"/>
      <c r="C259" s="28"/>
    </row>
    <row r="260" spans="1:3">
      <c r="A260" s="23"/>
      <c r="B260" s="28"/>
      <c r="C260" s="28"/>
    </row>
    <row r="261" spans="1:3">
      <c r="A261" s="23"/>
      <c r="B261" s="28"/>
      <c r="C261" s="28"/>
    </row>
    <row r="262" spans="1:3">
      <c r="A262" s="23"/>
      <c r="B262" s="28"/>
      <c r="C262" s="28"/>
    </row>
    <row r="263" spans="1:3">
      <c r="A263" s="23"/>
      <c r="B263" s="28"/>
      <c r="C263" s="28"/>
    </row>
    <row r="264" spans="1:3">
      <c r="A264" s="23"/>
      <c r="B264" s="28"/>
      <c r="C264" s="28"/>
    </row>
    <row r="265" spans="1:3">
      <c r="A265" s="23"/>
      <c r="B265" s="28"/>
      <c r="C265" s="28"/>
    </row>
    <row r="266" spans="1:3">
      <c r="A266" s="23"/>
      <c r="B266" s="28"/>
      <c r="C266" s="28"/>
    </row>
    <row r="267" spans="1:3">
      <c r="A267" s="23"/>
      <c r="B267" s="28"/>
      <c r="C267" s="28"/>
    </row>
    <row r="268" spans="1:3">
      <c r="A268" s="23"/>
      <c r="B268" s="28"/>
      <c r="C268" s="28"/>
    </row>
    <row r="269" spans="1:3">
      <c r="A269" s="23"/>
      <c r="B269" s="28"/>
      <c r="C269" s="28"/>
    </row>
    <row r="270" spans="1:3">
      <c r="A270" s="23"/>
      <c r="B270" s="28"/>
      <c r="C270" s="28"/>
    </row>
    <row r="271" spans="1:3">
      <c r="A271" s="23"/>
      <c r="B271" s="28"/>
      <c r="C271" s="28"/>
    </row>
    <row r="272" spans="1:3">
      <c r="A272" s="23"/>
      <c r="B272" s="28"/>
      <c r="C272" s="28"/>
    </row>
    <row r="273" spans="1:3">
      <c r="A273" s="23"/>
      <c r="B273" s="28"/>
      <c r="C273" s="28"/>
    </row>
    <row r="274" spans="1:3">
      <c r="A274" s="23"/>
      <c r="B274" s="28"/>
      <c r="C274" s="28"/>
    </row>
    <row r="275" spans="1:3">
      <c r="A275" s="23"/>
      <c r="B275" s="28"/>
      <c r="C275" s="28"/>
    </row>
    <row r="276" spans="1:3">
      <c r="A276" s="23"/>
      <c r="B276" s="28"/>
      <c r="C276" s="28"/>
    </row>
    <row r="277" spans="1:3">
      <c r="A277" s="23"/>
      <c r="B277" s="28"/>
      <c r="C277" s="28"/>
    </row>
    <row r="278" spans="1:3">
      <c r="A278" s="23"/>
      <c r="B278" s="28"/>
      <c r="C278" s="28"/>
    </row>
    <row r="279" spans="1:3">
      <c r="A279" s="23"/>
      <c r="B279" s="28"/>
      <c r="C279" s="28"/>
    </row>
    <row r="280" spans="1:3">
      <c r="A280" s="23"/>
      <c r="B280" s="28"/>
      <c r="C280" s="28"/>
    </row>
    <row r="281" spans="1:3">
      <c r="A281" s="23"/>
      <c r="B281" s="28"/>
      <c r="C281" s="28"/>
    </row>
    <row r="282" spans="1:3">
      <c r="A282" s="23"/>
      <c r="B282" s="28"/>
      <c r="C282" s="28"/>
    </row>
    <row r="283" spans="1:3">
      <c r="A283" s="23"/>
      <c r="B283" s="28"/>
      <c r="C283" s="28"/>
    </row>
    <row r="284" spans="1:3">
      <c r="A284" s="23"/>
      <c r="B284" s="28"/>
      <c r="C284" s="28"/>
    </row>
    <row r="285" spans="1:3">
      <c r="A285" s="23"/>
      <c r="B285" s="28"/>
      <c r="C285" s="28"/>
    </row>
    <row r="286" spans="1:3">
      <c r="A286" s="23"/>
      <c r="B286" s="28"/>
      <c r="C286" s="28"/>
    </row>
    <row r="287" spans="1:3">
      <c r="A287" s="23"/>
      <c r="B287" s="28"/>
      <c r="C287" s="28"/>
    </row>
    <row r="288" spans="1:3">
      <c r="A288" s="23"/>
      <c r="B288" s="28"/>
      <c r="C288" s="28"/>
    </row>
    <row r="289" spans="1:3">
      <c r="A289" s="23"/>
      <c r="B289" s="28"/>
      <c r="C289" s="28"/>
    </row>
    <row r="290" spans="1:3">
      <c r="A290" s="23"/>
      <c r="B290" s="28"/>
      <c r="C290" s="28"/>
    </row>
    <row r="291" spans="1:3">
      <c r="A291" s="23"/>
      <c r="B291" s="28"/>
      <c r="C291" s="28"/>
    </row>
    <row r="292" spans="1:3">
      <c r="A292" s="23"/>
      <c r="B292" s="28"/>
      <c r="C292" s="28"/>
    </row>
    <row r="293" spans="1:3">
      <c r="A293" s="23"/>
      <c r="B293" s="28"/>
      <c r="C293" s="28"/>
    </row>
    <row r="294" spans="1:3">
      <c r="A294" s="23"/>
      <c r="B294" s="28"/>
      <c r="C294" s="28"/>
    </row>
    <row r="295" spans="1:3">
      <c r="A295" s="23"/>
      <c r="B295" s="28"/>
      <c r="C295" s="28"/>
    </row>
    <row r="296" spans="1:3">
      <c r="A296" s="23"/>
      <c r="B296" s="28"/>
      <c r="C296" s="28"/>
    </row>
    <row r="297" spans="1:3">
      <c r="A297" s="23"/>
      <c r="B297" s="28"/>
      <c r="C297" s="28"/>
    </row>
    <row r="298" spans="1:3">
      <c r="A298" s="23"/>
      <c r="B298" s="28"/>
      <c r="C298" s="28"/>
    </row>
    <row r="299" spans="1:3">
      <c r="A299" s="23"/>
      <c r="B299" s="28"/>
      <c r="C299" s="28"/>
    </row>
    <row r="300" spans="1:3">
      <c r="A300" s="23"/>
      <c r="B300" s="28"/>
      <c r="C300" s="28"/>
    </row>
    <row r="301" spans="1:3">
      <c r="A301" s="23"/>
      <c r="B301" s="28"/>
      <c r="C301" s="28"/>
    </row>
    <row r="302" spans="1:3">
      <c r="A302" s="23"/>
      <c r="B302" s="28"/>
      <c r="C302" s="28"/>
    </row>
    <row r="303" spans="1:3">
      <c r="A303" s="23"/>
      <c r="B303" s="28"/>
      <c r="C303" s="28"/>
    </row>
    <row r="304" spans="1:3">
      <c r="A304" s="23"/>
      <c r="B304" s="28"/>
      <c r="C304" s="28"/>
    </row>
    <row r="305" spans="1:3">
      <c r="A305" s="23"/>
      <c r="B305" s="28"/>
      <c r="C305" s="28"/>
    </row>
    <row r="306" spans="1:3">
      <c r="A306" s="23"/>
      <c r="B306" s="28"/>
      <c r="C306" s="28"/>
    </row>
    <row r="307" spans="1:3">
      <c r="A307" s="23"/>
      <c r="B307" s="28"/>
      <c r="C307" s="28"/>
    </row>
    <row r="308" spans="1:3">
      <c r="A308" s="23"/>
      <c r="B308" s="28"/>
      <c r="C308" s="28"/>
    </row>
    <row r="309" spans="1:3">
      <c r="A309" s="23"/>
      <c r="B309" s="28"/>
      <c r="C309" s="28"/>
    </row>
    <row r="310" spans="1:3">
      <c r="A310" s="23"/>
      <c r="B310" s="28"/>
      <c r="C310" s="28"/>
    </row>
    <row r="311" spans="1:3">
      <c r="A311" s="23"/>
      <c r="B311" s="28"/>
      <c r="C311" s="28"/>
    </row>
    <row r="312" spans="1:3">
      <c r="A312" s="23"/>
      <c r="B312" s="28"/>
      <c r="C312" s="28"/>
    </row>
    <row r="313" spans="1:3">
      <c r="A313" s="23"/>
      <c r="B313" s="28"/>
      <c r="C313" s="28"/>
    </row>
    <row r="314" spans="1:3">
      <c r="A314" s="23"/>
      <c r="B314" s="28"/>
      <c r="C314" s="28"/>
    </row>
    <row r="315" spans="1:3">
      <c r="A315" s="23"/>
      <c r="B315" s="28"/>
      <c r="C315" s="28"/>
    </row>
    <row r="316" spans="1:3">
      <c r="A316" s="23"/>
      <c r="B316" s="28"/>
      <c r="C316" s="28"/>
    </row>
    <row r="317" spans="1:3">
      <c r="A317" s="23"/>
      <c r="B317" s="28"/>
      <c r="C317" s="28"/>
    </row>
    <row r="318" spans="1:3">
      <c r="A318" s="23"/>
      <c r="B318" s="28"/>
      <c r="C318" s="28"/>
    </row>
    <row r="319" spans="1:3">
      <c r="A319" s="23"/>
      <c r="B319" s="28"/>
      <c r="C319" s="28"/>
    </row>
    <row r="320" spans="1:3">
      <c r="A320" s="23"/>
      <c r="B320" s="28"/>
      <c r="C320" s="28"/>
    </row>
    <row r="321" spans="1:3">
      <c r="A321" s="23"/>
      <c r="B321" s="28"/>
      <c r="C321" s="28"/>
    </row>
    <row r="322" spans="1:3">
      <c r="A322" s="23"/>
      <c r="B322" s="28"/>
      <c r="C322" s="28"/>
    </row>
    <row r="323" spans="1:3">
      <c r="A323" s="23"/>
      <c r="B323" s="28"/>
      <c r="C323" s="28"/>
    </row>
    <row r="324" spans="1:3">
      <c r="A324" s="23"/>
      <c r="B324" s="28"/>
      <c r="C324" s="28"/>
    </row>
    <row r="325" spans="1:3">
      <c r="A325" s="23"/>
      <c r="B325" s="28"/>
      <c r="C325" s="28"/>
    </row>
    <row r="326" spans="1:3">
      <c r="A326" s="23"/>
      <c r="B326" s="28"/>
      <c r="C326" s="28"/>
    </row>
    <row r="327" spans="1:3">
      <c r="A327" s="23"/>
      <c r="B327" s="28"/>
      <c r="C327" s="28"/>
    </row>
    <row r="328" spans="1:3">
      <c r="A328" s="23"/>
      <c r="B328" s="28"/>
      <c r="C328" s="28"/>
    </row>
    <row r="329" spans="1:3">
      <c r="A329" s="23"/>
      <c r="B329" s="28"/>
      <c r="C329" s="28"/>
    </row>
    <row r="330" spans="1:3">
      <c r="A330" s="23"/>
      <c r="B330" s="28"/>
      <c r="C330" s="28"/>
    </row>
    <row r="331" spans="1:3">
      <c r="A331" s="23"/>
      <c r="B331" s="28"/>
      <c r="C331" s="28"/>
    </row>
    <row r="332" spans="1:3">
      <c r="A332" s="23"/>
      <c r="B332" s="28"/>
      <c r="C332" s="28"/>
    </row>
    <row r="333" spans="1:3">
      <c r="A333" s="23"/>
      <c r="B333" s="28"/>
      <c r="C333" s="28"/>
    </row>
    <row r="334" spans="1:3">
      <c r="A334" s="23"/>
      <c r="B334" s="28"/>
      <c r="C334" s="28"/>
    </row>
    <row r="335" spans="1:3">
      <c r="A335" s="23"/>
      <c r="B335" s="28"/>
      <c r="C335" s="28"/>
    </row>
    <row r="336" spans="1:3">
      <c r="A336" s="23"/>
      <c r="B336" s="28"/>
      <c r="C336" s="28"/>
    </row>
    <row r="337" spans="1:3">
      <c r="A337" s="23"/>
      <c r="B337" s="28"/>
      <c r="C337" s="28"/>
    </row>
    <row r="338" spans="1:3">
      <c r="A338" s="23"/>
      <c r="B338" s="28"/>
      <c r="C338" s="28"/>
    </row>
    <row r="339" spans="1:3">
      <c r="A339" s="23"/>
      <c r="B339" s="28"/>
      <c r="C339" s="28"/>
    </row>
    <row r="340" spans="1:3">
      <c r="A340" s="23"/>
      <c r="B340" s="28"/>
      <c r="C340" s="28"/>
    </row>
    <row r="341" spans="1:3">
      <c r="A341" s="23"/>
      <c r="B341" s="28"/>
      <c r="C341" s="28"/>
    </row>
    <row r="342" spans="1:3">
      <c r="A342" s="23"/>
      <c r="B342" s="28"/>
      <c r="C342" s="28"/>
    </row>
    <row r="343" spans="1:3">
      <c r="A343" s="23"/>
      <c r="B343" s="28"/>
      <c r="C343" s="28"/>
    </row>
    <row r="344" spans="1:3">
      <c r="A344" s="23"/>
      <c r="B344" s="28"/>
      <c r="C344" s="28"/>
    </row>
    <row r="345" spans="1:3">
      <c r="A345" s="23"/>
      <c r="B345" s="28"/>
      <c r="C345" s="28"/>
    </row>
    <row r="346" spans="1:3">
      <c r="A346" s="23"/>
      <c r="B346" s="28"/>
      <c r="C346" s="28"/>
    </row>
    <row r="347" spans="1:3">
      <c r="A347" s="23"/>
      <c r="B347" s="28"/>
      <c r="C347" s="28"/>
    </row>
    <row r="348" spans="1:3">
      <c r="A348" s="23"/>
      <c r="B348" s="28"/>
      <c r="C348" s="28"/>
    </row>
    <row r="349" spans="1:3">
      <c r="A349" s="23"/>
      <c r="B349" s="28"/>
      <c r="C349" s="28"/>
    </row>
    <row r="350" spans="1:3">
      <c r="A350" s="23"/>
      <c r="B350" s="28"/>
      <c r="C350" s="28"/>
    </row>
    <row r="351" spans="1:3">
      <c r="A351" s="23"/>
      <c r="B351" s="28"/>
      <c r="C351" s="28"/>
    </row>
    <row r="352" spans="1:3">
      <c r="A352" s="23"/>
      <c r="B352" s="28"/>
      <c r="C352" s="28"/>
    </row>
    <row r="353" spans="1:3">
      <c r="A353" s="23"/>
      <c r="B353" s="28"/>
      <c r="C353" s="28"/>
    </row>
    <row r="354" spans="1:3">
      <c r="A354" s="23"/>
      <c r="B354" s="28"/>
      <c r="C354" s="28"/>
    </row>
    <row r="355" spans="1:3">
      <c r="A355" s="23"/>
      <c r="B355" s="28"/>
      <c r="C355" s="28"/>
    </row>
    <row r="356" spans="1:3">
      <c r="A356" s="23"/>
      <c r="B356" s="28"/>
      <c r="C356" s="28"/>
    </row>
    <row r="357" spans="1:3">
      <c r="A357" s="23"/>
      <c r="B357" s="28"/>
      <c r="C357" s="28"/>
    </row>
    <row r="358" spans="1:3">
      <c r="A358" s="23"/>
      <c r="B358" s="28"/>
      <c r="C358" s="28"/>
    </row>
    <row r="359" spans="1:3">
      <c r="A359" s="23"/>
      <c r="B359" s="28"/>
      <c r="C359" s="28"/>
    </row>
    <row r="360" spans="1:3">
      <c r="A360" s="23"/>
      <c r="B360" s="28"/>
      <c r="C360" s="28"/>
    </row>
    <row r="361" spans="1:3">
      <c r="A361" s="23"/>
      <c r="B361" s="28"/>
      <c r="C361" s="28"/>
    </row>
    <row r="362" spans="1:3">
      <c r="A362" s="23"/>
      <c r="B362" s="28"/>
      <c r="C362" s="28"/>
    </row>
    <row r="363" spans="1:3">
      <c r="A363" s="23"/>
      <c r="B363" s="28"/>
      <c r="C363" s="28"/>
    </row>
    <row r="364" spans="1:3">
      <c r="A364" s="23"/>
      <c r="B364" s="28"/>
      <c r="C364" s="28"/>
    </row>
    <row r="365" spans="1:3">
      <c r="A365" s="23"/>
      <c r="B365" s="28"/>
      <c r="C365" s="28"/>
    </row>
    <row r="366" spans="1:3">
      <c r="A366" s="23"/>
      <c r="B366" s="28"/>
      <c r="C366" s="28"/>
    </row>
    <row r="367" spans="1:3">
      <c r="A367" s="23"/>
      <c r="B367" s="28"/>
      <c r="C367" s="28"/>
    </row>
    <row r="368" spans="1:3">
      <c r="A368" s="23"/>
      <c r="B368" s="28"/>
      <c r="C368" s="28"/>
    </row>
    <row r="369" spans="1:3">
      <c r="A369" s="23"/>
      <c r="B369" s="28"/>
      <c r="C369" s="28"/>
    </row>
    <row r="370" spans="1:3">
      <c r="A370" s="23"/>
      <c r="B370" s="28"/>
      <c r="C370" s="28"/>
    </row>
    <row r="371" spans="1:3">
      <c r="A371" s="23"/>
      <c r="B371" s="28"/>
      <c r="C371" s="28"/>
    </row>
    <row r="372" spans="1:3">
      <c r="A372" s="23"/>
      <c r="B372" s="28"/>
      <c r="C372" s="28"/>
    </row>
    <row r="373" spans="1:3">
      <c r="A373" s="23"/>
      <c r="B373" s="28"/>
      <c r="C373" s="28"/>
    </row>
    <row r="374" spans="1:3">
      <c r="A374" s="23"/>
      <c r="B374" s="28"/>
      <c r="C374" s="28"/>
    </row>
    <row r="375" spans="1:3">
      <c r="A375" s="23"/>
      <c r="B375" s="28"/>
      <c r="C375" s="28"/>
    </row>
    <row r="376" spans="1:3">
      <c r="A376" s="23"/>
      <c r="B376" s="28"/>
      <c r="C376" s="28"/>
    </row>
    <row r="377" spans="1:3">
      <c r="A377" s="23"/>
      <c r="B377" s="28"/>
      <c r="C377" s="28"/>
    </row>
    <row r="378" spans="1:3">
      <c r="A378" s="23"/>
      <c r="B378" s="28"/>
      <c r="C378" s="28"/>
    </row>
  </sheetData>
  <mergeCells count="9">
    <mergeCell ref="B54:C54"/>
    <mergeCell ref="B47:C47"/>
    <mergeCell ref="A6:C6"/>
    <mergeCell ref="B29:C29"/>
    <mergeCell ref="B46:C46"/>
    <mergeCell ref="A7:C7"/>
    <mergeCell ref="A9:A10"/>
    <mergeCell ref="A29:A30"/>
    <mergeCell ref="B9:C9"/>
  </mergeCells>
  <pageMargins left="0.7" right="0.7" top="0.75" bottom="0.75" header="0.3" footer="0.3"/>
  <pageSetup paperSize="9" scale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opLeftCell="A25" workbookViewId="0">
      <selection activeCell="D50" sqref="D50"/>
    </sheetView>
  </sheetViews>
  <sheetFormatPr defaultRowHeight="15.75"/>
  <cols>
    <col min="1" max="1" width="3.7109375" style="80" customWidth="1"/>
    <col min="2" max="2" width="51" style="80" customWidth="1"/>
    <col min="3" max="10" width="18.140625" style="80" customWidth="1"/>
    <col min="11" max="11" width="3.7109375" style="80" customWidth="1"/>
    <col min="12" max="256" width="9.140625" style="80"/>
    <col min="257" max="257" width="3.7109375" style="80" customWidth="1"/>
    <col min="258" max="258" width="51" style="80" customWidth="1"/>
    <col min="259" max="266" width="18.140625" style="80" customWidth="1"/>
    <col min="267" max="267" width="3.7109375" style="80" customWidth="1"/>
    <col min="268" max="512" width="9.140625" style="80"/>
    <col min="513" max="513" width="3.7109375" style="80" customWidth="1"/>
    <col min="514" max="514" width="51" style="80" customWidth="1"/>
    <col min="515" max="522" width="18.140625" style="80" customWidth="1"/>
    <col min="523" max="523" width="3.7109375" style="80" customWidth="1"/>
    <col min="524" max="768" width="9.140625" style="80"/>
    <col min="769" max="769" width="3.7109375" style="80" customWidth="1"/>
    <col min="770" max="770" width="51" style="80" customWidth="1"/>
    <col min="771" max="778" width="18.140625" style="80" customWidth="1"/>
    <col min="779" max="779" width="3.7109375" style="80" customWidth="1"/>
    <col min="780" max="1024" width="9.140625" style="80"/>
    <col min="1025" max="1025" width="3.7109375" style="80" customWidth="1"/>
    <col min="1026" max="1026" width="51" style="80" customWidth="1"/>
    <col min="1027" max="1034" width="18.140625" style="80" customWidth="1"/>
    <col min="1035" max="1035" width="3.7109375" style="80" customWidth="1"/>
    <col min="1036" max="1280" width="9.140625" style="80"/>
    <col min="1281" max="1281" width="3.7109375" style="80" customWidth="1"/>
    <col min="1282" max="1282" width="51" style="80" customWidth="1"/>
    <col min="1283" max="1290" width="18.140625" style="80" customWidth="1"/>
    <col min="1291" max="1291" width="3.7109375" style="80" customWidth="1"/>
    <col min="1292" max="1536" width="9.140625" style="80"/>
    <col min="1537" max="1537" width="3.7109375" style="80" customWidth="1"/>
    <col min="1538" max="1538" width="51" style="80" customWidth="1"/>
    <col min="1539" max="1546" width="18.140625" style="80" customWidth="1"/>
    <col min="1547" max="1547" width="3.7109375" style="80" customWidth="1"/>
    <col min="1548" max="1792" width="9.140625" style="80"/>
    <col min="1793" max="1793" width="3.7109375" style="80" customWidth="1"/>
    <col min="1794" max="1794" width="51" style="80" customWidth="1"/>
    <col min="1795" max="1802" width="18.140625" style="80" customWidth="1"/>
    <col min="1803" max="1803" width="3.7109375" style="80" customWidth="1"/>
    <col min="1804" max="2048" width="9.140625" style="80"/>
    <col min="2049" max="2049" width="3.7109375" style="80" customWidth="1"/>
    <col min="2050" max="2050" width="51" style="80" customWidth="1"/>
    <col min="2051" max="2058" width="18.140625" style="80" customWidth="1"/>
    <col min="2059" max="2059" width="3.7109375" style="80" customWidth="1"/>
    <col min="2060" max="2304" width="9.140625" style="80"/>
    <col min="2305" max="2305" width="3.7109375" style="80" customWidth="1"/>
    <col min="2306" max="2306" width="51" style="80" customWidth="1"/>
    <col min="2307" max="2314" width="18.140625" style="80" customWidth="1"/>
    <col min="2315" max="2315" width="3.7109375" style="80" customWidth="1"/>
    <col min="2316" max="2560" width="9.140625" style="80"/>
    <col min="2561" max="2561" width="3.7109375" style="80" customWidth="1"/>
    <col min="2562" max="2562" width="51" style="80" customWidth="1"/>
    <col min="2563" max="2570" width="18.140625" style="80" customWidth="1"/>
    <col min="2571" max="2571" width="3.7109375" style="80" customWidth="1"/>
    <col min="2572" max="2816" width="9.140625" style="80"/>
    <col min="2817" max="2817" width="3.7109375" style="80" customWidth="1"/>
    <col min="2818" max="2818" width="51" style="80" customWidth="1"/>
    <col min="2819" max="2826" width="18.140625" style="80" customWidth="1"/>
    <col min="2827" max="2827" width="3.7109375" style="80" customWidth="1"/>
    <col min="2828" max="3072" width="9.140625" style="80"/>
    <col min="3073" max="3073" width="3.7109375" style="80" customWidth="1"/>
    <col min="3074" max="3074" width="51" style="80" customWidth="1"/>
    <col min="3075" max="3082" width="18.140625" style="80" customWidth="1"/>
    <col min="3083" max="3083" width="3.7109375" style="80" customWidth="1"/>
    <col min="3084" max="3328" width="9.140625" style="80"/>
    <col min="3329" max="3329" width="3.7109375" style="80" customWidth="1"/>
    <col min="3330" max="3330" width="51" style="80" customWidth="1"/>
    <col min="3331" max="3338" width="18.140625" style="80" customWidth="1"/>
    <col min="3339" max="3339" width="3.7109375" style="80" customWidth="1"/>
    <col min="3340" max="3584" width="9.140625" style="80"/>
    <col min="3585" max="3585" width="3.7109375" style="80" customWidth="1"/>
    <col min="3586" max="3586" width="51" style="80" customWidth="1"/>
    <col min="3587" max="3594" width="18.140625" style="80" customWidth="1"/>
    <col min="3595" max="3595" width="3.7109375" style="80" customWidth="1"/>
    <col min="3596" max="3840" width="9.140625" style="80"/>
    <col min="3841" max="3841" width="3.7109375" style="80" customWidth="1"/>
    <col min="3842" max="3842" width="51" style="80" customWidth="1"/>
    <col min="3843" max="3850" width="18.140625" style="80" customWidth="1"/>
    <col min="3851" max="3851" width="3.7109375" style="80" customWidth="1"/>
    <col min="3852" max="4096" width="9.140625" style="80"/>
    <col min="4097" max="4097" width="3.7109375" style="80" customWidth="1"/>
    <col min="4098" max="4098" width="51" style="80" customWidth="1"/>
    <col min="4099" max="4106" width="18.140625" style="80" customWidth="1"/>
    <col min="4107" max="4107" width="3.7109375" style="80" customWidth="1"/>
    <col min="4108" max="4352" width="9.140625" style="80"/>
    <col min="4353" max="4353" width="3.7109375" style="80" customWidth="1"/>
    <col min="4354" max="4354" width="51" style="80" customWidth="1"/>
    <col min="4355" max="4362" width="18.140625" style="80" customWidth="1"/>
    <col min="4363" max="4363" width="3.7109375" style="80" customWidth="1"/>
    <col min="4364" max="4608" width="9.140625" style="80"/>
    <col min="4609" max="4609" width="3.7109375" style="80" customWidth="1"/>
    <col min="4610" max="4610" width="51" style="80" customWidth="1"/>
    <col min="4611" max="4618" width="18.140625" style="80" customWidth="1"/>
    <col min="4619" max="4619" width="3.7109375" style="80" customWidth="1"/>
    <col min="4620" max="4864" width="9.140625" style="80"/>
    <col min="4865" max="4865" width="3.7109375" style="80" customWidth="1"/>
    <col min="4866" max="4866" width="51" style="80" customWidth="1"/>
    <col min="4867" max="4874" width="18.140625" style="80" customWidth="1"/>
    <col min="4875" max="4875" width="3.7109375" style="80" customWidth="1"/>
    <col min="4876" max="5120" width="9.140625" style="80"/>
    <col min="5121" max="5121" width="3.7109375" style="80" customWidth="1"/>
    <col min="5122" max="5122" width="51" style="80" customWidth="1"/>
    <col min="5123" max="5130" width="18.140625" style="80" customWidth="1"/>
    <col min="5131" max="5131" width="3.7109375" style="80" customWidth="1"/>
    <col min="5132" max="5376" width="9.140625" style="80"/>
    <col min="5377" max="5377" width="3.7109375" style="80" customWidth="1"/>
    <col min="5378" max="5378" width="51" style="80" customWidth="1"/>
    <col min="5379" max="5386" width="18.140625" style="80" customWidth="1"/>
    <col min="5387" max="5387" width="3.7109375" style="80" customWidth="1"/>
    <col min="5388" max="5632" width="9.140625" style="80"/>
    <col min="5633" max="5633" width="3.7109375" style="80" customWidth="1"/>
    <col min="5634" max="5634" width="51" style="80" customWidth="1"/>
    <col min="5635" max="5642" width="18.140625" style="80" customWidth="1"/>
    <col min="5643" max="5643" width="3.7109375" style="80" customWidth="1"/>
    <col min="5644" max="5888" width="9.140625" style="80"/>
    <col min="5889" max="5889" width="3.7109375" style="80" customWidth="1"/>
    <col min="5890" max="5890" width="51" style="80" customWidth="1"/>
    <col min="5891" max="5898" width="18.140625" style="80" customWidth="1"/>
    <col min="5899" max="5899" width="3.7109375" style="80" customWidth="1"/>
    <col min="5900" max="6144" width="9.140625" style="80"/>
    <col min="6145" max="6145" width="3.7109375" style="80" customWidth="1"/>
    <col min="6146" max="6146" width="51" style="80" customWidth="1"/>
    <col min="6147" max="6154" width="18.140625" style="80" customWidth="1"/>
    <col min="6155" max="6155" width="3.7109375" style="80" customWidth="1"/>
    <col min="6156" max="6400" width="9.140625" style="80"/>
    <col min="6401" max="6401" width="3.7109375" style="80" customWidth="1"/>
    <col min="6402" max="6402" width="51" style="80" customWidth="1"/>
    <col min="6403" max="6410" width="18.140625" style="80" customWidth="1"/>
    <col min="6411" max="6411" width="3.7109375" style="80" customWidth="1"/>
    <col min="6412" max="6656" width="9.140625" style="80"/>
    <col min="6657" max="6657" width="3.7109375" style="80" customWidth="1"/>
    <col min="6658" max="6658" width="51" style="80" customWidth="1"/>
    <col min="6659" max="6666" width="18.140625" style="80" customWidth="1"/>
    <col min="6667" max="6667" width="3.7109375" style="80" customWidth="1"/>
    <col min="6668" max="6912" width="9.140625" style="80"/>
    <col min="6913" max="6913" width="3.7109375" style="80" customWidth="1"/>
    <col min="6914" max="6914" width="51" style="80" customWidth="1"/>
    <col min="6915" max="6922" width="18.140625" style="80" customWidth="1"/>
    <col min="6923" max="6923" width="3.7109375" style="80" customWidth="1"/>
    <col min="6924" max="7168" width="9.140625" style="80"/>
    <col min="7169" max="7169" width="3.7109375" style="80" customWidth="1"/>
    <col min="7170" max="7170" width="51" style="80" customWidth="1"/>
    <col min="7171" max="7178" width="18.140625" style="80" customWidth="1"/>
    <col min="7179" max="7179" width="3.7109375" style="80" customWidth="1"/>
    <col min="7180" max="7424" width="9.140625" style="80"/>
    <col min="7425" max="7425" width="3.7109375" style="80" customWidth="1"/>
    <col min="7426" max="7426" width="51" style="80" customWidth="1"/>
    <col min="7427" max="7434" width="18.140625" style="80" customWidth="1"/>
    <col min="7435" max="7435" width="3.7109375" style="80" customWidth="1"/>
    <col min="7436" max="7680" width="9.140625" style="80"/>
    <col min="7681" max="7681" width="3.7109375" style="80" customWidth="1"/>
    <col min="7682" max="7682" width="51" style="80" customWidth="1"/>
    <col min="7683" max="7690" width="18.140625" style="80" customWidth="1"/>
    <col min="7691" max="7691" width="3.7109375" style="80" customWidth="1"/>
    <col min="7692" max="7936" width="9.140625" style="80"/>
    <col min="7937" max="7937" width="3.7109375" style="80" customWidth="1"/>
    <col min="7938" max="7938" width="51" style="80" customWidth="1"/>
    <col min="7939" max="7946" width="18.140625" style="80" customWidth="1"/>
    <col min="7947" max="7947" width="3.7109375" style="80" customWidth="1"/>
    <col min="7948" max="8192" width="9.140625" style="80"/>
    <col min="8193" max="8193" width="3.7109375" style="80" customWidth="1"/>
    <col min="8194" max="8194" width="51" style="80" customWidth="1"/>
    <col min="8195" max="8202" width="18.140625" style="80" customWidth="1"/>
    <col min="8203" max="8203" width="3.7109375" style="80" customWidth="1"/>
    <col min="8204" max="8448" width="9.140625" style="80"/>
    <col min="8449" max="8449" width="3.7109375" style="80" customWidth="1"/>
    <col min="8450" max="8450" width="51" style="80" customWidth="1"/>
    <col min="8451" max="8458" width="18.140625" style="80" customWidth="1"/>
    <col min="8459" max="8459" width="3.7109375" style="80" customWidth="1"/>
    <col min="8460" max="8704" width="9.140625" style="80"/>
    <col min="8705" max="8705" width="3.7109375" style="80" customWidth="1"/>
    <col min="8706" max="8706" width="51" style="80" customWidth="1"/>
    <col min="8707" max="8714" width="18.140625" style="80" customWidth="1"/>
    <col min="8715" max="8715" width="3.7109375" style="80" customWidth="1"/>
    <col min="8716" max="8960" width="9.140625" style="80"/>
    <col min="8961" max="8961" width="3.7109375" style="80" customWidth="1"/>
    <col min="8962" max="8962" width="51" style="80" customWidth="1"/>
    <col min="8963" max="8970" width="18.140625" style="80" customWidth="1"/>
    <col min="8971" max="8971" width="3.7109375" style="80" customWidth="1"/>
    <col min="8972" max="9216" width="9.140625" style="80"/>
    <col min="9217" max="9217" width="3.7109375" style="80" customWidth="1"/>
    <col min="9218" max="9218" width="51" style="80" customWidth="1"/>
    <col min="9219" max="9226" width="18.140625" style="80" customWidth="1"/>
    <col min="9227" max="9227" width="3.7109375" style="80" customWidth="1"/>
    <col min="9228" max="9472" width="9.140625" style="80"/>
    <col min="9473" max="9473" width="3.7109375" style="80" customWidth="1"/>
    <col min="9474" max="9474" width="51" style="80" customWidth="1"/>
    <col min="9475" max="9482" width="18.140625" style="80" customWidth="1"/>
    <col min="9483" max="9483" width="3.7109375" style="80" customWidth="1"/>
    <col min="9484" max="9728" width="9.140625" style="80"/>
    <col min="9729" max="9729" width="3.7109375" style="80" customWidth="1"/>
    <col min="9730" max="9730" width="51" style="80" customWidth="1"/>
    <col min="9731" max="9738" width="18.140625" style="80" customWidth="1"/>
    <col min="9739" max="9739" width="3.7109375" style="80" customWidth="1"/>
    <col min="9740" max="9984" width="9.140625" style="80"/>
    <col min="9985" max="9985" width="3.7109375" style="80" customWidth="1"/>
    <col min="9986" max="9986" width="51" style="80" customWidth="1"/>
    <col min="9987" max="9994" width="18.140625" style="80" customWidth="1"/>
    <col min="9995" max="9995" width="3.7109375" style="80" customWidth="1"/>
    <col min="9996" max="10240" width="9.140625" style="80"/>
    <col min="10241" max="10241" width="3.7109375" style="80" customWidth="1"/>
    <col min="10242" max="10242" width="51" style="80" customWidth="1"/>
    <col min="10243" max="10250" width="18.140625" style="80" customWidth="1"/>
    <col min="10251" max="10251" width="3.7109375" style="80" customWidth="1"/>
    <col min="10252" max="10496" width="9.140625" style="80"/>
    <col min="10497" max="10497" width="3.7109375" style="80" customWidth="1"/>
    <col min="10498" max="10498" width="51" style="80" customWidth="1"/>
    <col min="10499" max="10506" width="18.140625" style="80" customWidth="1"/>
    <col min="10507" max="10507" width="3.7109375" style="80" customWidth="1"/>
    <col min="10508" max="10752" width="9.140625" style="80"/>
    <col min="10753" max="10753" width="3.7109375" style="80" customWidth="1"/>
    <col min="10754" max="10754" width="51" style="80" customWidth="1"/>
    <col min="10755" max="10762" width="18.140625" style="80" customWidth="1"/>
    <col min="10763" max="10763" width="3.7109375" style="80" customWidth="1"/>
    <col min="10764" max="11008" width="9.140625" style="80"/>
    <col min="11009" max="11009" width="3.7109375" style="80" customWidth="1"/>
    <col min="11010" max="11010" width="51" style="80" customWidth="1"/>
    <col min="11011" max="11018" width="18.140625" style="80" customWidth="1"/>
    <col min="11019" max="11019" width="3.7109375" style="80" customWidth="1"/>
    <col min="11020" max="11264" width="9.140625" style="80"/>
    <col min="11265" max="11265" width="3.7109375" style="80" customWidth="1"/>
    <col min="11266" max="11266" width="51" style="80" customWidth="1"/>
    <col min="11267" max="11274" width="18.140625" style="80" customWidth="1"/>
    <col min="11275" max="11275" width="3.7109375" style="80" customWidth="1"/>
    <col min="11276" max="11520" width="9.140625" style="80"/>
    <col min="11521" max="11521" width="3.7109375" style="80" customWidth="1"/>
    <col min="11522" max="11522" width="51" style="80" customWidth="1"/>
    <col min="11523" max="11530" width="18.140625" style="80" customWidth="1"/>
    <col min="11531" max="11531" width="3.7109375" style="80" customWidth="1"/>
    <col min="11532" max="11776" width="9.140625" style="80"/>
    <col min="11777" max="11777" width="3.7109375" style="80" customWidth="1"/>
    <col min="11778" max="11778" width="51" style="80" customWidth="1"/>
    <col min="11779" max="11786" width="18.140625" style="80" customWidth="1"/>
    <col min="11787" max="11787" width="3.7109375" style="80" customWidth="1"/>
    <col min="11788" max="12032" width="9.140625" style="80"/>
    <col min="12033" max="12033" width="3.7109375" style="80" customWidth="1"/>
    <col min="12034" max="12034" width="51" style="80" customWidth="1"/>
    <col min="12035" max="12042" width="18.140625" style="80" customWidth="1"/>
    <col min="12043" max="12043" width="3.7109375" style="80" customWidth="1"/>
    <col min="12044" max="12288" width="9.140625" style="80"/>
    <col min="12289" max="12289" width="3.7109375" style="80" customWidth="1"/>
    <col min="12290" max="12290" width="51" style="80" customWidth="1"/>
    <col min="12291" max="12298" width="18.140625" style="80" customWidth="1"/>
    <col min="12299" max="12299" width="3.7109375" style="80" customWidth="1"/>
    <col min="12300" max="12544" width="9.140625" style="80"/>
    <col min="12545" max="12545" width="3.7109375" style="80" customWidth="1"/>
    <col min="12546" max="12546" width="51" style="80" customWidth="1"/>
    <col min="12547" max="12554" width="18.140625" style="80" customWidth="1"/>
    <col min="12555" max="12555" width="3.7109375" style="80" customWidth="1"/>
    <col min="12556" max="12800" width="9.140625" style="80"/>
    <col min="12801" max="12801" width="3.7109375" style="80" customWidth="1"/>
    <col min="12802" max="12802" width="51" style="80" customWidth="1"/>
    <col min="12803" max="12810" width="18.140625" style="80" customWidth="1"/>
    <col min="12811" max="12811" width="3.7109375" style="80" customWidth="1"/>
    <col min="12812" max="13056" width="9.140625" style="80"/>
    <col min="13057" max="13057" width="3.7109375" style="80" customWidth="1"/>
    <col min="13058" max="13058" width="51" style="80" customWidth="1"/>
    <col min="13059" max="13066" width="18.140625" style="80" customWidth="1"/>
    <col min="13067" max="13067" width="3.7109375" style="80" customWidth="1"/>
    <col min="13068" max="13312" width="9.140625" style="80"/>
    <col min="13313" max="13313" width="3.7109375" style="80" customWidth="1"/>
    <col min="13314" max="13314" width="51" style="80" customWidth="1"/>
    <col min="13315" max="13322" width="18.140625" style="80" customWidth="1"/>
    <col min="13323" max="13323" width="3.7109375" style="80" customWidth="1"/>
    <col min="13324" max="13568" width="9.140625" style="80"/>
    <col min="13569" max="13569" width="3.7109375" style="80" customWidth="1"/>
    <col min="13570" max="13570" width="51" style="80" customWidth="1"/>
    <col min="13571" max="13578" width="18.140625" style="80" customWidth="1"/>
    <col min="13579" max="13579" width="3.7109375" style="80" customWidth="1"/>
    <col min="13580" max="13824" width="9.140625" style="80"/>
    <col min="13825" max="13825" width="3.7109375" style="80" customWidth="1"/>
    <col min="13826" max="13826" width="51" style="80" customWidth="1"/>
    <col min="13827" max="13834" width="18.140625" style="80" customWidth="1"/>
    <col min="13835" max="13835" width="3.7109375" style="80" customWidth="1"/>
    <col min="13836" max="14080" width="9.140625" style="80"/>
    <col min="14081" max="14081" width="3.7109375" style="80" customWidth="1"/>
    <col min="14082" max="14082" width="51" style="80" customWidth="1"/>
    <col min="14083" max="14090" width="18.140625" style="80" customWidth="1"/>
    <col min="14091" max="14091" width="3.7109375" style="80" customWidth="1"/>
    <col min="14092" max="14336" width="9.140625" style="80"/>
    <col min="14337" max="14337" width="3.7109375" style="80" customWidth="1"/>
    <col min="14338" max="14338" width="51" style="80" customWidth="1"/>
    <col min="14339" max="14346" width="18.140625" style="80" customWidth="1"/>
    <col min="14347" max="14347" width="3.7109375" style="80" customWidth="1"/>
    <col min="14348" max="14592" width="9.140625" style="80"/>
    <col min="14593" max="14593" width="3.7109375" style="80" customWidth="1"/>
    <col min="14594" max="14594" width="51" style="80" customWidth="1"/>
    <col min="14595" max="14602" width="18.140625" style="80" customWidth="1"/>
    <col min="14603" max="14603" width="3.7109375" style="80" customWidth="1"/>
    <col min="14604" max="14848" width="9.140625" style="80"/>
    <col min="14849" max="14849" width="3.7109375" style="80" customWidth="1"/>
    <col min="14850" max="14850" width="51" style="80" customWidth="1"/>
    <col min="14851" max="14858" width="18.140625" style="80" customWidth="1"/>
    <col min="14859" max="14859" width="3.7109375" style="80" customWidth="1"/>
    <col min="14860" max="15104" width="9.140625" style="80"/>
    <col min="15105" max="15105" width="3.7109375" style="80" customWidth="1"/>
    <col min="15106" max="15106" width="51" style="80" customWidth="1"/>
    <col min="15107" max="15114" width="18.140625" style="80" customWidth="1"/>
    <col min="15115" max="15115" width="3.7109375" style="80" customWidth="1"/>
    <col min="15116" max="15360" width="9.140625" style="80"/>
    <col min="15361" max="15361" width="3.7109375" style="80" customWidth="1"/>
    <col min="15362" max="15362" width="51" style="80" customWidth="1"/>
    <col min="15363" max="15370" width="18.140625" style="80" customWidth="1"/>
    <col min="15371" max="15371" width="3.7109375" style="80" customWidth="1"/>
    <col min="15372" max="15616" width="9.140625" style="80"/>
    <col min="15617" max="15617" width="3.7109375" style="80" customWidth="1"/>
    <col min="15618" max="15618" width="51" style="80" customWidth="1"/>
    <col min="15619" max="15626" width="18.140625" style="80" customWidth="1"/>
    <col min="15627" max="15627" width="3.7109375" style="80" customWidth="1"/>
    <col min="15628" max="15872" width="9.140625" style="80"/>
    <col min="15873" max="15873" width="3.7109375" style="80" customWidth="1"/>
    <col min="15874" max="15874" width="51" style="80" customWidth="1"/>
    <col min="15875" max="15882" width="18.140625" style="80" customWidth="1"/>
    <col min="15883" max="15883" width="3.7109375" style="80" customWidth="1"/>
    <col min="15884" max="16128" width="9.140625" style="80"/>
    <col min="16129" max="16129" width="3.7109375" style="80" customWidth="1"/>
    <col min="16130" max="16130" width="51" style="80" customWidth="1"/>
    <col min="16131" max="16138" width="18.140625" style="80" customWidth="1"/>
    <col min="16139" max="16139" width="3.7109375" style="80" customWidth="1"/>
    <col min="16140" max="16384" width="9.140625" style="80"/>
  </cols>
  <sheetData>
    <row r="1" spans="1:11">
      <c r="B1" s="81"/>
    </row>
    <row r="2" spans="1:11">
      <c r="B2" s="174" t="s">
        <v>162</v>
      </c>
      <c r="C2" s="174"/>
    </row>
    <row r="3" spans="1:11">
      <c r="A3" s="82"/>
      <c r="B3" s="174" t="s">
        <v>165</v>
      </c>
      <c r="C3" s="174"/>
    </row>
    <row r="4" spans="1:11" ht="18.75">
      <c r="A4" s="82"/>
      <c r="B4" s="83" t="s">
        <v>166</v>
      </c>
      <c r="C4" s="83"/>
      <c r="J4" s="84"/>
    </row>
    <row r="5" spans="1:11" ht="18.75">
      <c r="A5" s="82"/>
      <c r="B5" s="81"/>
      <c r="J5" s="84"/>
    </row>
    <row r="6" spans="1:11">
      <c r="B6" s="85" t="s">
        <v>167</v>
      </c>
      <c r="D6" s="86" t="s">
        <v>168</v>
      </c>
    </row>
    <row r="7" spans="1:11">
      <c r="B7" s="87"/>
    </row>
    <row r="8" spans="1:11" ht="78.75">
      <c r="A8" s="88"/>
      <c r="B8" s="89"/>
      <c r="C8" s="90" t="s">
        <v>169</v>
      </c>
      <c r="D8" s="90" t="s">
        <v>170</v>
      </c>
      <c r="E8" s="90" t="s">
        <v>171</v>
      </c>
      <c r="F8" s="90" t="s">
        <v>172</v>
      </c>
      <c r="G8" s="90" t="s">
        <v>173</v>
      </c>
      <c r="H8" s="90" t="s">
        <v>174</v>
      </c>
      <c r="I8" s="90" t="s">
        <v>175</v>
      </c>
      <c r="J8" s="90" t="s">
        <v>24</v>
      </c>
    </row>
    <row r="9" spans="1:11" s="88" customFormat="1" ht="18" customHeight="1">
      <c r="B9" s="91" t="s">
        <v>176</v>
      </c>
      <c r="C9" s="92">
        <v>119125.24</v>
      </c>
      <c r="D9" s="92">
        <v>0</v>
      </c>
      <c r="E9" s="92">
        <v>4939.97</v>
      </c>
      <c r="F9" s="92">
        <v>133032.87</v>
      </c>
      <c r="G9" s="92">
        <v>2434.4699999999998</v>
      </c>
      <c r="H9" s="92"/>
      <c r="I9" s="92"/>
      <c r="J9" s="93">
        <f>SUM(C9:I9)</f>
        <v>259532.55000000002</v>
      </c>
      <c r="K9" s="94"/>
    </row>
    <row r="10" spans="1:11" s="88" customFormat="1" ht="18" customHeight="1">
      <c r="B10" s="95" t="s">
        <v>177</v>
      </c>
      <c r="C10" s="96">
        <f t="shared" ref="C10:I10" si="0">C11+C12+C13</f>
        <v>0</v>
      </c>
      <c r="D10" s="96">
        <f t="shared" si="0"/>
        <v>0</v>
      </c>
      <c r="E10" s="96">
        <f t="shared" si="0"/>
        <v>3907.71</v>
      </c>
      <c r="F10" s="96">
        <f t="shared" si="0"/>
        <v>47164.5</v>
      </c>
      <c r="G10" s="96">
        <f t="shared" si="0"/>
        <v>0</v>
      </c>
      <c r="H10" s="96">
        <f t="shared" si="0"/>
        <v>0</v>
      </c>
      <c r="I10" s="96">
        <f t="shared" si="0"/>
        <v>0</v>
      </c>
      <c r="J10" s="96">
        <f t="shared" ref="J10:J34" si="1">SUM(C10:I10)</f>
        <v>51072.21</v>
      </c>
      <c r="K10" s="94"/>
    </row>
    <row r="11" spans="1:11">
      <c r="A11" s="88"/>
      <c r="B11" s="97" t="s">
        <v>178</v>
      </c>
      <c r="C11" s="98"/>
      <c r="D11" s="98"/>
      <c r="E11" s="98">
        <v>3907.71</v>
      </c>
      <c r="F11" s="98">
        <v>47164.5</v>
      </c>
      <c r="G11" s="98"/>
      <c r="H11" s="98">
        <v>0</v>
      </c>
      <c r="I11" s="98"/>
      <c r="J11" s="96">
        <f t="shared" si="1"/>
        <v>51072.21</v>
      </c>
      <c r="K11" s="99"/>
    </row>
    <row r="12" spans="1:11">
      <c r="A12" s="88"/>
      <c r="B12" s="97" t="s">
        <v>179</v>
      </c>
      <c r="C12" s="98"/>
      <c r="D12" s="98"/>
      <c r="E12" s="98"/>
      <c r="F12" s="98"/>
      <c r="G12" s="98"/>
      <c r="H12" s="98"/>
      <c r="I12" s="98"/>
      <c r="J12" s="96">
        <f t="shared" si="1"/>
        <v>0</v>
      </c>
      <c r="K12" s="99"/>
    </row>
    <row r="13" spans="1:11">
      <c r="A13" s="88"/>
      <c r="B13" s="97" t="s">
        <v>180</v>
      </c>
      <c r="C13" s="98"/>
      <c r="D13" s="98"/>
      <c r="E13" s="98"/>
      <c r="F13" s="98"/>
      <c r="G13" s="98"/>
      <c r="H13" s="98"/>
      <c r="I13" s="98"/>
      <c r="J13" s="96">
        <f t="shared" si="1"/>
        <v>0</v>
      </c>
      <c r="K13" s="99"/>
    </row>
    <row r="14" spans="1:11" s="88" customFormat="1" ht="18" customHeight="1">
      <c r="B14" s="95" t="s">
        <v>181</v>
      </c>
      <c r="C14" s="96">
        <f t="shared" ref="C14:I14" si="2">SUM(C15:C19)</f>
        <v>119125.24</v>
      </c>
      <c r="D14" s="96">
        <f t="shared" si="2"/>
        <v>0</v>
      </c>
      <c r="E14" s="96">
        <v>0</v>
      </c>
      <c r="F14" s="96">
        <f>SUM(F15:F19)</f>
        <v>54132.87</v>
      </c>
      <c r="G14" s="96">
        <v>0</v>
      </c>
      <c r="H14" s="96">
        <f t="shared" si="2"/>
        <v>0</v>
      </c>
      <c r="I14" s="96">
        <f t="shared" si="2"/>
        <v>0</v>
      </c>
      <c r="J14" s="96">
        <f t="shared" si="1"/>
        <v>173258.11000000002</v>
      </c>
      <c r="K14" s="94"/>
    </row>
    <row r="15" spans="1:11">
      <c r="A15" s="88"/>
      <c r="B15" s="97" t="s">
        <v>182</v>
      </c>
      <c r="C15" s="98"/>
      <c r="D15" s="98"/>
      <c r="E15" s="98">
        <v>0</v>
      </c>
      <c r="F15" s="98"/>
      <c r="G15" s="98">
        <v>0</v>
      </c>
      <c r="H15" s="98"/>
      <c r="I15" s="98"/>
      <c r="J15" s="96">
        <f t="shared" si="1"/>
        <v>0</v>
      </c>
      <c r="K15" s="99"/>
    </row>
    <row r="16" spans="1:11">
      <c r="A16" s="88"/>
      <c r="B16" s="97" t="s">
        <v>183</v>
      </c>
      <c r="C16" s="98"/>
      <c r="D16" s="98"/>
      <c r="E16" s="98"/>
      <c r="F16" s="98"/>
      <c r="G16" s="98"/>
      <c r="H16" s="98"/>
      <c r="I16" s="98"/>
      <c r="J16" s="96">
        <f t="shared" si="1"/>
        <v>0</v>
      </c>
      <c r="K16" s="99"/>
    </row>
    <row r="17" spans="1:11">
      <c r="A17" s="88"/>
      <c r="B17" s="97" t="s">
        <v>184</v>
      </c>
      <c r="C17" s="98">
        <v>119125.24</v>
      </c>
      <c r="D17" s="98"/>
      <c r="E17" s="98"/>
      <c r="F17" s="98">
        <v>54132.87</v>
      </c>
      <c r="G17" s="98">
        <v>0</v>
      </c>
      <c r="H17" s="98"/>
      <c r="I17" s="98"/>
      <c r="J17" s="96">
        <f t="shared" si="1"/>
        <v>173258.11000000002</v>
      </c>
      <c r="K17" s="99"/>
    </row>
    <row r="18" spans="1:11">
      <c r="A18" s="88"/>
      <c r="B18" s="97" t="s">
        <v>179</v>
      </c>
      <c r="C18" s="98"/>
      <c r="D18" s="98"/>
      <c r="E18" s="98"/>
      <c r="F18" s="98"/>
      <c r="G18" s="98"/>
      <c r="H18" s="98"/>
      <c r="I18" s="98"/>
      <c r="J18" s="96">
        <f t="shared" si="1"/>
        <v>0</v>
      </c>
      <c r="K18" s="99"/>
    </row>
    <row r="19" spans="1:11">
      <c r="A19" s="88"/>
      <c r="B19" s="97" t="s">
        <v>180</v>
      </c>
      <c r="C19" s="98"/>
      <c r="D19" s="98"/>
      <c r="E19" s="98"/>
      <c r="F19" s="98"/>
      <c r="G19" s="98"/>
      <c r="H19" s="98"/>
      <c r="I19" s="98"/>
      <c r="J19" s="96">
        <f t="shared" si="1"/>
        <v>0</v>
      </c>
      <c r="K19" s="99"/>
    </row>
    <row r="20" spans="1:11" s="88" customFormat="1" ht="18" customHeight="1">
      <c r="B20" s="91" t="s">
        <v>185</v>
      </c>
      <c r="C20" s="93">
        <f>C9+C10-C14</f>
        <v>0</v>
      </c>
      <c r="D20" s="93">
        <f>D9+D10-D14</f>
        <v>0</v>
      </c>
      <c r="E20" s="93">
        <f>E9+E10-E14</f>
        <v>8847.68</v>
      </c>
      <c r="F20" s="93">
        <f>F9+F10-F14</f>
        <v>126064.5</v>
      </c>
      <c r="G20" s="93">
        <f t="shared" ref="G20:I20" si="3">G9+G10+G14</f>
        <v>2434.4699999999998</v>
      </c>
      <c r="H20" s="93">
        <f t="shared" si="3"/>
        <v>0</v>
      </c>
      <c r="I20" s="93">
        <f t="shared" si="3"/>
        <v>0</v>
      </c>
      <c r="J20" s="93">
        <f t="shared" si="1"/>
        <v>137346.65</v>
      </c>
      <c r="K20" s="94"/>
    </row>
    <row r="21" spans="1:11" s="88" customFormat="1" ht="18" customHeight="1">
      <c r="B21" s="91" t="s">
        <v>186</v>
      </c>
      <c r="C21" s="92"/>
      <c r="D21" s="92"/>
      <c r="E21" s="92">
        <v>4939.97</v>
      </c>
      <c r="F21" s="92">
        <v>87132.97</v>
      </c>
      <c r="G21" s="92">
        <v>2434.4699999999998</v>
      </c>
      <c r="H21" s="92"/>
      <c r="I21" s="92"/>
      <c r="J21" s="93">
        <f t="shared" si="1"/>
        <v>94507.41</v>
      </c>
      <c r="K21" s="94"/>
    </row>
    <row r="22" spans="1:11">
      <c r="A22" s="88"/>
      <c r="B22" s="97" t="s">
        <v>187</v>
      </c>
      <c r="C22" s="98">
        <v>0</v>
      </c>
      <c r="D22" s="98"/>
      <c r="E22" s="98">
        <v>3907.71</v>
      </c>
      <c r="F22" s="98">
        <v>23935.96</v>
      </c>
      <c r="G22" s="98"/>
      <c r="H22" s="98"/>
      <c r="I22" s="98"/>
      <c r="J22" s="96">
        <f t="shared" si="1"/>
        <v>27843.67</v>
      </c>
      <c r="K22" s="99"/>
    </row>
    <row r="23" spans="1:11">
      <c r="A23" s="88"/>
      <c r="B23" s="95" t="s">
        <v>181</v>
      </c>
      <c r="C23" s="96">
        <f t="shared" ref="C23:I23" si="4">SUM(C24:C27)</f>
        <v>0</v>
      </c>
      <c r="D23" s="96">
        <f t="shared" si="4"/>
        <v>0</v>
      </c>
      <c r="E23" s="96">
        <v>0</v>
      </c>
      <c r="F23" s="96">
        <f>SUM(F24:F27)</f>
        <v>36990.61</v>
      </c>
      <c r="G23" s="96">
        <v>0</v>
      </c>
      <c r="H23" s="96">
        <f t="shared" si="4"/>
        <v>0</v>
      </c>
      <c r="I23" s="96">
        <f t="shared" si="4"/>
        <v>0</v>
      </c>
      <c r="J23" s="96">
        <f t="shared" si="1"/>
        <v>36990.61</v>
      </c>
      <c r="K23" s="99"/>
    </row>
    <row r="24" spans="1:11">
      <c r="A24" s="88"/>
      <c r="B24" s="100" t="s">
        <v>182</v>
      </c>
      <c r="C24" s="98"/>
      <c r="D24" s="98"/>
      <c r="E24" s="98">
        <v>0</v>
      </c>
      <c r="F24" s="98"/>
      <c r="G24" s="98">
        <v>0</v>
      </c>
      <c r="H24" s="98"/>
      <c r="I24" s="98"/>
      <c r="J24" s="96">
        <f t="shared" si="1"/>
        <v>0</v>
      </c>
      <c r="K24" s="99"/>
    </row>
    <row r="25" spans="1:11">
      <c r="A25" s="88"/>
      <c r="B25" s="100" t="s">
        <v>184</v>
      </c>
      <c r="C25" s="98"/>
      <c r="D25" s="98"/>
      <c r="E25" s="98"/>
      <c r="F25" s="98">
        <v>36990.61</v>
      </c>
      <c r="G25" s="98">
        <v>0</v>
      </c>
      <c r="H25" s="98"/>
      <c r="I25" s="98"/>
      <c r="J25" s="96">
        <f t="shared" si="1"/>
        <v>36990.61</v>
      </c>
      <c r="K25" s="99"/>
    </row>
    <row r="26" spans="1:11">
      <c r="A26" s="88"/>
      <c r="B26" s="100" t="s">
        <v>179</v>
      </c>
      <c r="C26" s="98"/>
      <c r="D26" s="98"/>
      <c r="E26" s="98"/>
      <c r="F26" s="98"/>
      <c r="G26" s="98"/>
      <c r="H26" s="98"/>
      <c r="I26" s="98"/>
      <c r="J26" s="96">
        <f t="shared" si="1"/>
        <v>0</v>
      </c>
      <c r="K26" s="99"/>
    </row>
    <row r="27" spans="1:11">
      <c r="A27" s="88"/>
      <c r="B27" s="100" t="s">
        <v>180</v>
      </c>
      <c r="C27" s="98"/>
      <c r="D27" s="98"/>
      <c r="E27" s="98"/>
      <c r="F27" s="98"/>
      <c r="G27" s="98"/>
      <c r="H27" s="98"/>
      <c r="I27" s="98"/>
      <c r="J27" s="96">
        <f t="shared" si="1"/>
        <v>0</v>
      </c>
      <c r="K27" s="99"/>
    </row>
    <row r="28" spans="1:11" s="88" customFormat="1" ht="18" customHeight="1">
      <c r="B28" s="91" t="s">
        <v>188</v>
      </c>
      <c r="C28" s="93">
        <f>C21+C22-C23</f>
        <v>0</v>
      </c>
      <c r="D28" s="93">
        <f>D21+D22-D23</f>
        <v>0</v>
      </c>
      <c r="E28" s="93">
        <f>E21+E22-E23</f>
        <v>8847.68</v>
      </c>
      <c r="F28" s="93">
        <f>F21+F22-F23</f>
        <v>74078.319999999992</v>
      </c>
      <c r="G28" s="93">
        <f t="shared" ref="G28:I28" si="5">G21+G22+G23</f>
        <v>2434.4699999999998</v>
      </c>
      <c r="H28" s="93">
        <f t="shared" si="5"/>
        <v>0</v>
      </c>
      <c r="I28" s="93">
        <f t="shared" si="5"/>
        <v>0</v>
      </c>
      <c r="J28" s="93">
        <f t="shared" si="1"/>
        <v>85360.47</v>
      </c>
      <c r="K28" s="94"/>
    </row>
    <row r="29" spans="1:11" s="88" customFormat="1" ht="30" customHeight="1">
      <c r="B29" s="95" t="s">
        <v>189</v>
      </c>
      <c r="C29" s="96">
        <f t="shared" ref="C29:I29" si="6">+C9-C21</f>
        <v>119125.24</v>
      </c>
      <c r="D29" s="96">
        <f t="shared" si="6"/>
        <v>0</v>
      </c>
      <c r="E29" s="96">
        <f t="shared" si="6"/>
        <v>0</v>
      </c>
      <c r="F29" s="96">
        <f t="shared" si="6"/>
        <v>45899.899999999994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1"/>
        <v>165025.14000000001</v>
      </c>
      <c r="K29" s="94"/>
    </row>
    <row r="30" spans="1:11" s="88" customFormat="1" ht="30" customHeight="1">
      <c r="B30" s="95" t="s">
        <v>190</v>
      </c>
      <c r="C30" s="101"/>
      <c r="D30" s="102"/>
      <c r="E30" s="102"/>
      <c r="F30" s="102"/>
      <c r="G30" s="102"/>
      <c r="H30" s="102"/>
      <c r="I30" s="102"/>
      <c r="J30" s="96">
        <f t="shared" si="1"/>
        <v>0</v>
      </c>
      <c r="K30" s="94"/>
    </row>
    <row r="31" spans="1:11" s="88" customFormat="1" ht="30" customHeight="1">
      <c r="B31" s="91" t="s">
        <v>191</v>
      </c>
      <c r="C31" s="93">
        <f t="shared" ref="C31:I31" si="7">+C29-C30</f>
        <v>119125.24</v>
      </c>
      <c r="D31" s="93">
        <f t="shared" si="7"/>
        <v>0</v>
      </c>
      <c r="E31" s="93">
        <f t="shared" si="7"/>
        <v>0</v>
      </c>
      <c r="F31" s="93">
        <f t="shared" si="7"/>
        <v>45899.899999999994</v>
      </c>
      <c r="G31" s="93">
        <f t="shared" si="7"/>
        <v>0</v>
      </c>
      <c r="H31" s="93">
        <f t="shared" si="7"/>
        <v>0</v>
      </c>
      <c r="I31" s="93">
        <f t="shared" si="7"/>
        <v>0</v>
      </c>
      <c r="J31" s="93">
        <f>SUM(C31:I31)</f>
        <v>165025.14000000001</v>
      </c>
      <c r="K31" s="94"/>
    </row>
    <row r="32" spans="1:11" s="88" customFormat="1" ht="34.5" customHeight="1">
      <c r="B32" s="95" t="s">
        <v>192</v>
      </c>
      <c r="C32" s="96">
        <f t="shared" ref="C32:I32" si="8">C20-C28</f>
        <v>0</v>
      </c>
      <c r="D32" s="96">
        <f t="shared" si="8"/>
        <v>0</v>
      </c>
      <c r="E32" s="96">
        <f t="shared" si="8"/>
        <v>0</v>
      </c>
      <c r="F32" s="96">
        <f t="shared" si="8"/>
        <v>51986.180000000008</v>
      </c>
      <c r="G32" s="96">
        <f t="shared" si="8"/>
        <v>0</v>
      </c>
      <c r="H32" s="96">
        <f t="shared" si="8"/>
        <v>0</v>
      </c>
      <c r="I32" s="96">
        <f t="shared" si="8"/>
        <v>0</v>
      </c>
      <c r="J32" s="93">
        <f t="shared" si="1"/>
        <v>51986.180000000008</v>
      </c>
      <c r="K32" s="94"/>
    </row>
    <row r="33" spans="1:11" s="88" customFormat="1" ht="34.5" customHeight="1">
      <c r="B33" s="95" t="s">
        <v>193</v>
      </c>
      <c r="C33" s="102"/>
      <c r="D33" s="102"/>
      <c r="E33" s="102"/>
      <c r="F33" s="102"/>
      <c r="G33" s="102"/>
      <c r="H33" s="102"/>
      <c r="I33" s="102"/>
      <c r="J33" s="93">
        <f t="shared" si="1"/>
        <v>0</v>
      </c>
      <c r="K33" s="94"/>
    </row>
    <row r="34" spans="1:11" s="88" customFormat="1" ht="34.5" customHeight="1">
      <c r="B34" s="91" t="s">
        <v>194</v>
      </c>
      <c r="C34" s="93">
        <f t="shared" ref="C34:I34" si="9">+C32-C33</f>
        <v>0</v>
      </c>
      <c r="D34" s="93">
        <v>0</v>
      </c>
      <c r="E34" s="93">
        <f t="shared" si="9"/>
        <v>0</v>
      </c>
      <c r="F34" s="93">
        <f t="shared" si="9"/>
        <v>51986.180000000008</v>
      </c>
      <c r="G34" s="93">
        <f t="shared" si="9"/>
        <v>0</v>
      </c>
      <c r="H34" s="93">
        <f t="shared" si="9"/>
        <v>0</v>
      </c>
      <c r="I34" s="93">
        <f t="shared" si="9"/>
        <v>0</v>
      </c>
      <c r="J34" s="93">
        <f t="shared" si="1"/>
        <v>51986.180000000008</v>
      </c>
      <c r="K34" s="94"/>
    </row>
    <row r="35" spans="1:11">
      <c r="A35" s="88"/>
      <c r="B35" s="97" t="s">
        <v>195</v>
      </c>
      <c r="C35" s="96">
        <f t="shared" ref="C35:J35" si="10">IF(C20&gt;0,(C28/C20)*100,0)</f>
        <v>0</v>
      </c>
      <c r="D35" s="96">
        <f t="shared" si="10"/>
        <v>0</v>
      </c>
      <c r="E35" s="96">
        <f t="shared" si="10"/>
        <v>100</v>
      </c>
      <c r="F35" s="96">
        <f t="shared" si="10"/>
        <v>58.762236791483723</v>
      </c>
      <c r="G35" s="96">
        <f t="shared" si="10"/>
        <v>100</v>
      </c>
      <c r="H35" s="96"/>
      <c r="I35" s="96"/>
      <c r="J35" s="96">
        <f t="shared" si="10"/>
        <v>62.149655634119952</v>
      </c>
      <c r="K35" s="99"/>
    </row>
    <row r="36" spans="1:11">
      <c r="A36" s="88"/>
      <c r="B36" s="103"/>
      <c r="C36" s="104"/>
      <c r="D36" s="104"/>
      <c r="E36" s="104"/>
      <c r="F36" s="104"/>
      <c r="G36" s="104"/>
      <c r="H36" s="104"/>
      <c r="I36" s="104"/>
      <c r="J36" s="104"/>
      <c r="K36" s="99"/>
    </row>
    <row r="37" spans="1:11">
      <c r="A37" s="108"/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88" customFormat="1" ht="18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3"/>
  <sheetViews>
    <sheetView topLeftCell="A22" workbookViewId="0">
      <selection sqref="A1:XFD1048576"/>
    </sheetView>
  </sheetViews>
  <sheetFormatPr defaultRowHeight="12.75"/>
  <cols>
    <col min="1" max="1" width="3.7109375" style="110" customWidth="1"/>
    <col min="2" max="2" width="43.5703125" style="110" customWidth="1"/>
    <col min="3" max="4" width="17.42578125" style="110" customWidth="1"/>
    <col min="5" max="5" width="18.85546875" style="110" customWidth="1"/>
    <col min="6" max="6" width="18.42578125" style="110" customWidth="1"/>
    <col min="7" max="9" width="17.42578125" style="110" customWidth="1"/>
    <col min="10" max="10" width="3.7109375" style="110" customWidth="1"/>
    <col min="11" max="256" width="9.140625" style="110"/>
    <col min="257" max="257" width="3.7109375" style="110" customWidth="1"/>
    <col min="258" max="258" width="43.5703125" style="110" customWidth="1"/>
    <col min="259" max="260" width="17.42578125" style="110" customWidth="1"/>
    <col min="261" max="261" width="18.85546875" style="110" customWidth="1"/>
    <col min="262" max="262" width="18.42578125" style="110" customWidth="1"/>
    <col min="263" max="265" width="17.42578125" style="110" customWidth="1"/>
    <col min="266" max="266" width="3.7109375" style="110" customWidth="1"/>
    <col min="267" max="512" width="9.140625" style="110"/>
    <col min="513" max="513" width="3.7109375" style="110" customWidth="1"/>
    <col min="514" max="514" width="43.5703125" style="110" customWidth="1"/>
    <col min="515" max="516" width="17.42578125" style="110" customWidth="1"/>
    <col min="517" max="517" width="18.85546875" style="110" customWidth="1"/>
    <col min="518" max="518" width="18.42578125" style="110" customWidth="1"/>
    <col min="519" max="521" width="17.42578125" style="110" customWidth="1"/>
    <col min="522" max="522" width="3.7109375" style="110" customWidth="1"/>
    <col min="523" max="768" width="9.140625" style="110"/>
    <col min="769" max="769" width="3.7109375" style="110" customWidth="1"/>
    <col min="770" max="770" width="43.5703125" style="110" customWidth="1"/>
    <col min="771" max="772" width="17.42578125" style="110" customWidth="1"/>
    <col min="773" max="773" width="18.85546875" style="110" customWidth="1"/>
    <col min="774" max="774" width="18.42578125" style="110" customWidth="1"/>
    <col min="775" max="777" width="17.42578125" style="110" customWidth="1"/>
    <col min="778" max="778" width="3.7109375" style="110" customWidth="1"/>
    <col min="779" max="1024" width="9.140625" style="110"/>
    <col min="1025" max="1025" width="3.7109375" style="110" customWidth="1"/>
    <col min="1026" max="1026" width="43.5703125" style="110" customWidth="1"/>
    <col min="1027" max="1028" width="17.42578125" style="110" customWidth="1"/>
    <col min="1029" max="1029" width="18.85546875" style="110" customWidth="1"/>
    <col min="1030" max="1030" width="18.42578125" style="110" customWidth="1"/>
    <col min="1031" max="1033" width="17.42578125" style="110" customWidth="1"/>
    <col min="1034" max="1034" width="3.7109375" style="110" customWidth="1"/>
    <col min="1035" max="1280" width="9.140625" style="110"/>
    <col min="1281" max="1281" width="3.7109375" style="110" customWidth="1"/>
    <col min="1282" max="1282" width="43.5703125" style="110" customWidth="1"/>
    <col min="1283" max="1284" width="17.42578125" style="110" customWidth="1"/>
    <col min="1285" max="1285" width="18.85546875" style="110" customWidth="1"/>
    <col min="1286" max="1286" width="18.42578125" style="110" customWidth="1"/>
    <col min="1287" max="1289" width="17.42578125" style="110" customWidth="1"/>
    <col min="1290" max="1290" width="3.7109375" style="110" customWidth="1"/>
    <col min="1291" max="1536" width="9.140625" style="110"/>
    <col min="1537" max="1537" width="3.7109375" style="110" customWidth="1"/>
    <col min="1538" max="1538" width="43.5703125" style="110" customWidth="1"/>
    <col min="1539" max="1540" width="17.42578125" style="110" customWidth="1"/>
    <col min="1541" max="1541" width="18.85546875" style="110" customWidth="1"/>
    <col min="1542" max="1542" width="18.42578125" style="110" customWidth="1"/>
    <col min="1543" max="1545" width="17.42578125" style="110" customWidth="1"/>
    <col min="1546" max="1546" width="3.7109375" style="110" customWidth="1"/>
    <col min="1547" max="1792" width="9.140625" style="110"/>
    <col min="1793" max="1793" width="3.7109375" style="110" customWidth="1"/>
    <col min="1794" max="1794" width="43.5703125" style="110" customWidth="1"/>
    <col min="1795" max="1796" width="17.42578125" style="110" customWidth="1"/>
    <col min="1797" max="1797" width="18.85546875" style="110" customWidth="1"/>
    <col min="1798" max="1798" width="18.42578125" style="110" customWidth="1"/>
    <col min="1799" max="1801" width="17.42578125" style="110" customWidth="1"/>
    <col min="1802" max="1802" width="3.7109375" style="110" customWidth="1"/>
    <col min="1803" max="2048" width="9.140625" style="110"/>
    <col min="2049" max="2049" width="3.7109375" style="110" customWidth="1"/>
    <col min="2050" max="2050" width="43.5703125" style="110" customWidth="1"/>
    <col min="2051" max="2052" width="17.42578125" style="110" customWidth="1"/>
    <col min="2053" max="2053" width="18.85546875" style="110" customWidth="1"/>
    <col min="2054" max="2054" width="18.42578125" style="110" customWidth="1"/>
    <col min="2055" max="2057" width="17.42578125" style="110" customWidth="1"/>
    <col min="2058" max="2058" width="3.7109375" style="110" customWidth="1"/>
    <col min="2059" max="2304" width="9.140625" style="110"/>
    <col min="2305" max="2305" width="3.7109375" style="110" customWidth="1"/>
    <col min="2306" max="2306" width="43.5703125" style="110" customWidth="1"/>
    <col min="2307" max="2308" width="17.42578125" style="110" customWidth="1"/>
    <col min="2309" max="2309" width="18.85546875" style="110" customWidth="1"/>
    <col min="2310" max="2310" width="18.42578125" style="110" customWidth="1"/>
    <col min="2311" max="2313" width="17.42578125" style="110" customWidth="1"/>
    <col min="2314" max="2314" width="3.7109375" style="110" customWidth="1"/>
    <col min="2315" max="2560" width="9.140625" style="110"/>
    <col min="2561" max="2561" width="3.7109375" style="110" customWidth="1"/>
    <col min="2562" max="2562" width="43.5703125" style="110" customWidth="1"/>
    <col min="2563" max="2564" width="17.42578125" style="110" customWidth="1"/>
    <col min="2565" max="2565" width="18.85546875" style="110" customWidth="1"/>
    <col min="2566" max="2566" width="18.42578125" style="110" customWidth="1"/>
    <col min="2567" max="2569" width="17.42578125" style="110" customWidth="1"/>
    <col min="2570" max="2570" width="3.7109375" style="110" customWidth="1"/>
    <col min="2571" max="2816" width="9.140625" style="110"/>
    <col min="2817" max="2817" width="3.7109375" style="110" customWidth="1"/>
    <col min="2818" max="2818" width="43.5703125" style="110" customWidth="1"/>
    <col min="2819" max="2820" width="17.42578125" style="110" customWidth="1"/>
    <col min="2821" max="2821" width="18.85546875" style="110" customWidth="1"/>
    <col min="2822" max="2822" width="18.42578125" style="110" customWidth="1"/>
    <col min="2823" max="2825" width="17.42578125" style="110" customWidth="1"/>
    <col min="2826" max="2826" width="3.7109375" style="110" customWidth="1"/>
    <col min="2827" max="3072" width="9.140625" style="110"/>
    <col min="3073" max="3073" width="3.7109375" style="110" customWidth="1"/>
    <col min="3074" max="3074" width="43.5703125" style="110" customWidth="1"/>
    <col min="3075" max="3076" width="17.42578125" style="110" customWidth="1"/>
    <col min="3077" max="3077" width="18.85546875" style="110" customWidth="1"/>
    <col min="3078" max="3078" width="18.42578125" style="110" customWidth="1"/>
    <col min="3079" max="3081" width="17.42578125" style="110" customWidth="1"/>
    <col min="3082" max="3082" width="3.7109375" style="110" customWidth="1"/>
    <col min="3083" max="3328" width="9.140625" style="110"/>
    <col min="3329" max="3329" width="3.7109375" style="110" customWidth="1"/>
    <col min="3330" max="3330" width="43.5703125" style="110" customWidth="1"/>
    <col min="3331" max="3332" width="17.42578125" style="110" customWidth="1"/>
    <col min="3333" max="3333" width="18.85546875" style="110" customWidth="1"/>
    <col min="3334" max="3334" width="18.42578125" style="110" customWidth="1"/>
    <col min="3335" max="3337" width="17.42578125" style="110" customWidth="1"/>
    <col min="3338" max="3338" width="3.7109375" style="110" customWidth="1"/>
    <col min="3339" max="3584" width="9.140625" style="110"/>
    <col min="3585" max="3585" width="3.7109375" style="110" customWidth="1"/>
    <col min="3586" max="3586" width="43.5703125" style="110" customWidth="1"/>
    <col min="3587" max="3588" width="17.42578125" style="110" customWidth="1"/>
    <col min="3589" max="3589" width="18.85546875" style="110" customWidth="1"/>
    <col min="3590" max="3590" width="18.42578125" style="110" customWidth="1"/>
    <col min="3591" max="3593" width="17.42578125" style="110" customWidth="1"/>
    <col min="3594" max="3594" width="3.7109375" style="110" customWidth="1"/>
    <col min="3595" max="3840" width="9.140625" style="110"/>
    <col min="3841" max="3841" width="3.7109375" style="110" customWidth="1"/>
    <col min="3842" max="3842" width="43.5703125" style="110" customWidth="1"/>
    <col min="3843" max="3844" width="17.42578125" style="110" customWidth="1"/>
    <col min="3845" max="3845" width="18.85546875" style="110" customWidth="1"/>
    <col min="3846" max="3846" width="18.42578125" style="110" customWidth="1"/>
    <col min="3847" max="3849" width="17.42578125" style="110" customWidth="1"/>
    <col min="3850" max="3850" width="3.7109375" style="110" customWidth="1"/>
    <col min="3851" max="4096" width="9.140625" style="110"/>
    <col min="4097" max="4097" width="3.7109375" style="110" customWidth="1"/>
    <col min="4098" max="4098" width="43.5703125" style="110" customWidth="1"/>
    <col min="4099" max="4100" width="17.42578125" style="110" customWidth="1"/>
    <col min="4101" max="4101" width="18.85546875" style="110" customWidth="1"/>
    <col min="4102" max="4102" width="18.42578125" style="110" customWidth="1"/>
    <col min="4103" max="4105" width="17.42578125" style="110" customWidth="1"/>
    <col min="4106" max="4106" width="3.7109375" style="110" customWidth="1"/>
    <col min="4107" max="4352" width="9.140625" style="110"/>
    <col min="4353" max="4353" width="3.7109375" style="110" customWidth="1"/>
    <col min="4354" max="4354" width="43.5703125" style="110" customWidth="1"/>
    <col min="4355" max="4356" width="17.42578125" style="110" customWidth="1"/>
    <col min="4357" max="4357" width="18.85546875" style="110" customWidth="1"/>
    <col min="4358" max="4358" width="18.42578125" style="110" customWidth="1"/>
    <col min="4359" max="4361" width="17.42578125" style="110" customWidth="1"/>
    <col min="4362" max="4362" width="3.7109375" style="110" customWidth="1"/>
    <col min="4363" max="4608" width="9.140625" style="110"/>
    <col min="4609" max="4609" width="3.7109375" style="110" customWidth="1"/>
    <col min="4610" max="4610" width="43.5703125" style="110" customWidth="1"/>
    <col min="4611" max="4612" width="17.42578125" style="110" customWidth="1"/>
    <col min="4613" max="4613" width="18.85546875" style="110" customWidth="1"/>
    <col min="4614" max="4614" width="18.42578125" style="110" customWidth="1"/>
    <col min="4615" max="4617" width="17.42578125" style="110" customWidth="1"/>
    <col min="4618" max="4618" width="3.7109375" style="110" customWidth="1"/>
    <col min="4619" max="4864" width="9.140625" style="110"/>
    <col min="4865" max="4865" width="3.7109375" style="110" customWidth="1"/>
    <col min="4866" max="4866" width="43.5703125" style="110" customWidth="1"/>
    <col min="4867" max="4868" width="17.42578125" style="110" customWidth="1"/>
    <col min="4869" max="4869" width="18.85546875" style="110" customWidth="1"/>
    <col min="4870" max="4870" width="18.42578125" style="110" customWidth="1"/>
    <col min="4871" max="4873" width="17.42578125" style="110" customWidth="1"/>
    <col min="4874" max="4874" width="3.7109375" style="110" customWidth="1"/>
    <col min="4875" max="5120" width="9.140625" style="110"/>
    <col min="5121" max="5121" width="3.7109375" style="110" customWidth="1"/>
    <col min="5122" max="5122" width="43.5703125" style="110" customWidth="1"/>
    <col min="5123" max="5124" width="17.42578125" style="110" customWidth="1"/>
    <col min="5125" max="5125" width="18.85546875" style="110" customWidth="1"/>
    <col min="5126" max="5126" width="18.42578125" style="110" customWidth="1"/>
    <col min="5127" max="5129" width="17.42578125" style="110" customWidth="1"/>
    <col min="5130" max="5130" width="3.7109375" style="110" customWidth="1"/>
    <col min="5131" max="5376" width="9.140625" style="110"/>
    <col min="5377" max="5377" width="3.7109375" style="110" customWidth="1"/>
    <col min="5378" max="5378" width="43.5703125" style="110" customWidth="1"/>
    <col min="5379" max="5380" width="17.42578125" style="110" customWidth="1"/>
    <col min="5381" max="5381" width="18.85546875" style="110" customWidth="1"/>
    <col min="5382" max="5382" width="18.42578125" style="110" customWidth="1"/>
    <col min="5383" max="5385" width="17.42578125" style="110" customWidth="1"/>
    <col min="5386" max="5386" width="3.7109375" style="110" customWidth="1"/>
    <col min="5387" max="5632" width="9.140625" style="110"/>
    <col min="5633" max="5633" width="3.7109375" style="110" customWidth="1"/>
    <col min="5634" max="5634" width="43.5703125" style="110" customWidth="1"/>
    <col min="5635" max="5636" width="17.42578125" style="110" customWidth="1"/>
    <col min="5637" max="5637" width="18.85546875" style="110" customWidth="1"/>
    <col min="5638" max="5638" width="18.42578125" style="110" customWidth="1"/>
    <col min="5639" max="5641" width="17.42578125" style="110" customWidth="1"/>
    <col min="5642" max="5642" width="3.7109375" style="110" customWidth="1"/>
    <col min="5643" max="5888" width="9.140625" style="110"/>
    <col min="5889" max="5889" width="3.7109375" style="110" customWidth="1"/>
    <col min="5890" max="5890" width="43.5703125" style="110" customWidth="1"/>
    <col min="5891" max="5892" width="17.42578125" style="110" customWidth="1"/>
    <col min="5893" max="5893" width="18.85546875" style="110" customWidth="1"/>
    <col min="5894" max="5894" width="18.42578125" style="110" customWidth="1"/>
    <col min="5895" max="5897" width="17.42578125" style="110" customWidth="1"/>
    <col min="5898" max="5898" width="3.7109375" style="110" customWidth="1"/>
    <col min="5899" max="6144" width="9.140625" style="110"/>
    <col min="6145" max="6145" width="3.7109375" style="110" customWidth="1"/>
    <col min="6146" max="6146" width="43.5703125" style="110" customWidth="1"/>
    <col min="6147" max="6148" width="17.42578125" style="110" customWidth="1"/>
    <col min="6149" max="6149" width="18.85546875" style="110" customWidth="1"/>
    <col min="6150" max="6150" width="18.42578125" style="110" customWidth="1"/>
    <col min="6151" max="6153" width="17.42578125" style="110" customWidth="1"/>
    <col min="6154" max="6154" width="3.7109375" style="110" customWidth="1"/>
    <col min="6155" max="6400" width="9.140625" style="110"/>
    <col min="6401" max="6401" width="3.7109375" style="110" customWidth="1"/>
    <col min="6402" max="6402" width="43.5703125" style="110" customWidth="1"/>
    <col min="6403" max="6404" width="17.42578125" style="110" customWidth="1"/>
    <col min="6405" max="6405" width="18.85546875" style="110" customWidth="1"/>
    <col min="6406" max="6406" width="18.42578125" style="110" customWidth="1"/>
    <col min="6407" max="6409" width="17.42578125" style="110" customWidth="1"/>
    <col min="6410" max="6410" width="3.7109375" style="110" customWidth="1"/>
    <col min="6411" max="6656" width="9.140625" style="110"/>
    <col min="6657" max="6657" width="3.7109375" style="110" customWidth="1"/>
    <col min="6658" max="6658" width="43.5703125" style="110" customWidth="1"/>
    <col min="6659" max="6660" width="17.42578125" style="110" customWidth="1"/>
    <col min="6661" max="6661" width="18.85546875" style="110" customWidth="1"/>
    <col min="6662" max="6662" width="18.42578125" style="110" customWidth="1"/>
    <col min="6663" max="6665" width="17.42578125" style="110" customWidth="1"/>
    <col min="6666" max="6666" width="3.7109375" style="110" customWidth="1"/>
    <col min="6667" max="6912" width="9.140625" style="110"/>
    <col min="6913" max="6913" width="3.7109375" style="110" customWidth="1"/>
    <col min="6914" max="6914" width="43.5703125" style="110" customWidth="1"/>
    <col min="6915" max="6916" width="17.42578125" style="110" customWidth="1"/>
    <col min="6917" max="6917" width="18.85546875" style="110" customWidth="1"/>
    <col min="6918" max="6918" width="18.42578125" style="110" customWidth="1"/>
    <col min="6919" max="6921" width="17.42578125" style="110" customWidth="1"/>
    <col min="6922" max="6922" width="3.7109375" style="110" customWidth="1"/>
    <col min="6923" max="7168" width="9.140625" style="110"/>
    <col min="7169" max="7169" width="3.7109375" style="110" customWidth="1"/>
    <col min="7170" max="7170" width="43.5703125" style="110" customWidth="1"/>
    <col min="7171" max="7172" width="17.42578125" style="110" customWidth="1"/>
    <col min="7173" max="7173" width="18.85546875" style="110" customWidth="1"/>
    <col min="7174" max="7174" width="18.42578125" style="110" customWidth="1"/>
    <col min="7175" max="7177" width="17.42578125" style="110" customWidth="1"/>
    <col min="7178" max="7178" width="3.7109375" style="110" customWidth="1"/>
    <col min="7179" max="7424" width="9.140625" style="110"/>
    <col min="7425" max="7425" width="3.7109375" style="110" customWidth="1"/>
    <col min="7426" max="7426" width="43.5703125" style="110" customWidth="1"/>
    <col min="7427" max="7428" width="17.42578125" style="110" customWidth="1"/>
    <col min="7429" max="7429" width="18.85546875" style="110" customWidth="1"/>
    <col min="7430" max="7430" width="18.42578125" style="110" customWidth="1"/>
    <col min="7431" max="7433" width="17.42578125" style="110" customWidth="1"/>
    <col min="7434" max="7434" width="3.7109375" style="110" customWidth="1"/>
    <col min="7435" max="7680" width="9.140625" style="110"/>
    <col min="7681" max="7681" width="3.7109375" style="110" customWidth="1"/>
    <col min="7682" max="7682" width="43.5703125" style="110" customWidth="1"/>
    <col min="7683" max="7684" width="17.42578125" style="110" customWidth="1"/>
    <col min="7685" max="7685" width="18.85546875" style="110" customWidth="1"/>
    <col min="7686" max="7686" width="18.42578125" style="110" customWidth="1"/>
    <col min="7687" max="7689" width="17.42578125" style="110" customWidth="1"/>
    <col min="7690" max="7690" width="3.7109375" style="110" customWidth="1"/>
    <col min="7691" max="7936" width="9.140625" style="110"/>
    <col min="7937" max="7937" width="3.7109375" style="110" customWidth="1"/>
    <col min="7938" max="7938" width="43.5703125" style="110" customWidth="1"/>
    <col min="7939" max="7940" width="17.42578125" style="110" customWidth="1"/>
    <col min="7941" max="7941" width="18.85546875" style="110" customWidth="1"/>
    <col min="7942" max="7942" width="18.42578125" style="110" customWidth="1"/>
    <col min="7943" max="7945" width="17.42578125" style="110" customWidth="1"/>
    <col min="7946" max="7946" width="3.7109375" style="110" customWidth="1"/>
    <col min="7947" max="8192" width="9.140625" style="110"/>
    <col min="8193" max="8193" width="3.7109375" style="110" customWidth="1"/>
    <col min="8194" max="8194" width="43.5703125" style="110" customWidth="1"/>
    <col min="8195" max="8196" width="17.42578125" style="110" customWidth="1"/>
    <col min="8197" max="8197" width="18.85546875" style="110" customWidth="1"/>
    <col min="8198" max="8198" width="18.42578125" style="110" customWidth="1"/>
    <col min="8199" max="8201" width="17.42578125" style="110" customWidth="1"/>
    <col min="8202" max="8202" width="3.7109375" style="110" customWidth="1"/>
    <col min="8203" max="8448" width="9.140625" style="110"/>
    <col min="8449" max="8449" width="3.7109375" style="110" customWidth="1"/>
    <col min="8450" max="8450" width="43.5703125" style="110" customWidth="1"/>
    <col min="8451" max="8452" width="17.42578125" style="110" customWidth="1"/>
    <col min="8453" max="8453" width="18.85546875" style="110" customWidth="1"/>
    <col min="8454" max="8454" width="18.42578125" style="110" customWidth="1"/>
    <col min="8455" max="8457" width="17.42578125" style="110" customWidth="1"/>
    <col min="8458" max="8458" width="3.7109375" style="110" customWidth="1"/>
    <col min="8459" max="8704" width="9.140625" style="110"/>
    <col min="8705" max="8705" width="3.7109375" style="110" customWidth="1"/>
    <col min="8706" max="8706" width="43.5703125" style="110" customWidth="1"/>
    <col min="8707" max="8708" width="17.42578125" style="110" customWidth="1"/>
    <col min="8709" max="8709" width="18.85546875" style="110" customWidth="1"/>
    <col min="8710" max="8710" width="18.42578125" style="110" customWidth="1"/>
    <col min="8711" max="8713" width="17.42578125" style="110" customWidth="1"/>
    <col min="8714" max="8714" width="3.7109375" style="110" customWidth="1"/>
    <col min="8715" max="8960" width="9.140625" style="110"/>
    <col min="8961" max="8961" width="3.7109375" style="110" customWidth="1"/>
    <col min="8962" max="8962" width="43.5703125" style="110" customWidth="1"/>
    <col min="8963" max="8964" width="17.42578125" style="110" customWidth="1"/>
    <col min="8965" max="8965" width="18.85546875" style="110" customWidth="1"/>
    <col min="8966" max="8966" width="18.42578125" style="110" customWidth="1"/>
    <col min="8967" max="8969" width="17.42578125" style="110" customWidth="1"/>
    <col min="8970" max="8970" width="3.7109375" style="110" customWidth="1"/>
    <col min="8971" max="9216" width="9.140625" style="110"/>
    <col min="9217" max="9217" width="3.7109375" style="110" customWidth="1"/>
    <col min="9218" max="9218" width="43.5703125" style="110" customWidth="1"/>
    <col min="9219" max="9220" width="17.42578125" style="110" customWidth="1"/>
    <col min="9221" max="9221" width="18.85546875" style="110" customWidth="1"/>
    <col min="9222" max="9222" width="18.42578125" style="110" customWidth="1"/>
    <col min="9223" max="9225" width="17.42578125" style="110" customWidth="1"/>
    <col min="9226" max="9226" width="3.7109375" style="110" customWidth="1"/>
    <col min="9227" max="9472" width="9.140625" style="110"/>
    <col min="9473" max="9473" width="3.7109375" style="110" customWidth="1"/>
    <col min="9474" max="9474" width="43.5703125" style="110" customWidth="1"/>
    <col min="9475" max="9476" width="17.42578125" style="110" customWidth="1"/>
    <col min="9477" max="9477" width="18.85546875" style="110" customWidth="1"/>
    <col min="9478" max="9478" width="18.42578125" style="110" customWidth="1"/>
    <col min="9479" max="9481" width="17.42578125" style="110" customWidth="1"/>
    <col min="9482" max="9482" width="3.7109375" style="110" customWidth="1"/>
    <col min="9483" max="9728" width="9.140625" style="110"/>
    <col min="9729" max="9729" width="3.7109375" style="110" customWidth="1"/>
    <col min="9730" max="9730" width="43.5703125" style="110" customWidth="1"/>
    <col min="9731" max="9732" width="17.42578125" style="110" customWidth="1"/>
    <col min="9733" max="9733" width="18.85546875" style="110" customWidth="1"/>
    <col min="9734" max="9734" width="18.42578125" style="110" customWidth="1"/>
    <col min="9735" max="9737" width="17.42578125" style="110" customWidth="1"/>
    <col min="9738" max="9738" width="3.7109375" style="110" customWidth="1"/>
    <col min="9739" max="9984" width="9.140625" style="110"/>
    <col min="9985" max="9985" width="3.7109375" style="110" customWidth="1"/>
    <col min="9986" max="9986" width="43.5703125" style="110" customWidth="1"/>
    <col min="9987" max="9988" width="17.42578125" style="110" customWidth="1"/>
    <col min="9989" max="9989" width="18.85546875" style="110" customWidth="1"/>
    <col min="9990" max="9990" width="18.42578125" style="110" customWidth="1"/>
    <col min="9991" max="9993" width="17.42578125" style="110" customWidth="1"/>
    <col min="9994" max="9994" width="3.7109375" style="110" customWidth="1"/>
    <col min="9995" max="10240" width="9.140625" style="110"/>
    <col min="10241" max="10241" width="3.7109375" style="110" customWidth="1"/>
    <col min="10242" max="10242" width="43.5703125" style="110" customWidth="1"/>
    <col min="10243" max="10244" width="17.42578125" style="110" customWidth="1"/>
    <col min="10245" max="10245" width="18.85546875" style="110" customWidth="1"/>
    <col min="10246" max="10246" width="18.42578125" style="110" customWidth="1"/>
    <col min="10247" max="10249" width="17.42578125" style="110" customWidth="1"/>
    <col min="10250" max="10250" width="3.7109375" style="110" customWidth="1"/>
    <col min="10251" max="10496" width="9.140625" style="110"/>
    <col min="10497" max="10497" width="3.7109375" style="110" customWidth="1"/>
    <col min="10498" max="10498" width="43.5703125" style="110" customWidth="1"/>
    <col min="10499" max="10500" width="17.42578125" style="110" customWidth="1"/>
    <col min="10501" max="10501" width="18.85546875" style="110" customWidth="1"/>
    <col min="10502" max="10502" width="18.42578125" style="110" customWidth="1"/>
    <col min="10503" max="10505" width="17.42578125" style="110" customWidth="1"/>
    <col min="10506" max="10506" width="3.7109375" style="110" customWidth="1"/>
    <col min="10507" max="10752" width="9.140625" style="110"/>
    <col min="10753" max="10753" width="3.7109375" style="110" customWidth="1"/>
    <col min="10754" max="10754" width="43.5703125" style="110" customWidth="1"/>
    <col min="10755" max="10756" width="17.42578125" style="110" customWidth="1"/>
    <col min="10757" max="10757" width="18.85546875" style="110" customWidth="1"/>
    <col min="10758" max="10758" width="18.42578125" style="110" customWidth="1"/>
    <col min="10759" max="10761" width="17.42578125" style="110" customWidth="1"/>
    <col min="10762" max="10762" width="3.7109375" style="110" customWidth="1"/>
    <col min="10763" max="11008" width="9.140625" style="110"/>
    <col min="11009" max="11009" width="3.7109375" style="110" customWidth="1"/>
    <col min="11010" max="11010" width="43.5703125" style="110" customWidth="1"/>
    <col min="11011" max="11012" width="17.42578125" style="110" customWidth="1"/>
    <col min="11013" max="11013" width="18.85546875" style="110" customWidth="1"/>
    <col min="11014" max="11014" width="18.42578125" style="110" customWidth="1"/>
    <col min="11015" max="11017" width="17.42578125" style="110" customWidth="1"/>
    <col min="11018" max="11018" width="3.7109375" style="110" customWidth="1"/>
    <col min="11019" max="11264" width="9.140625" style="110"/>
    <col min="11265" max="11265" width="3.7109375" style="110" customWidth="1"/>
    <col min="11266" max="11266" width="43.5703125" style="110" customWidth="1"/>
    <col min="11267" max="11268" width="17.42578125" style="110" customWidth="1"/>
    <col min="11269" max="11269" width="18.85546875" style="110" customWidth="1"/>
    <col min="11270" max="11270" width="18.42578125" style="110" customWidth="1"/>
    <col min="11271" max="11273" width="17.42578125" style="110" customWidth="1"/>
    <col min="11274" max="11274" width="3.7109375" style="110" customWidth="1"/>
    <col min="11275" max="11520" width="9.140625" style="110"/>
    <col min="11521" max="11521" width="3.7109375" style="110" customWidth="1"/>
    <col min="11522" max="11522" width="43.5703125" style="110" customWidth="1"/>
    <col min="11523" max="11524" width="17.42578125" style="110" customWidth="1"/>
    <col min="11525" max="11525" width="18.85546875" style="110" customWidth="1"/>
    <col min="11526" max="11526" width="18.42578125" style="110" customWidth="1"/>
    <col min="11527" max="11529" width="17.42578125" style="110" customWidth="1"/>
    <col min="11530" max="11530" width="3.7109375" style="110" customWidth="1"/>
    <col min="11531" max="11776" width="9.140625" style="110"/>
    <col min="11777" max="11777" width="3.7109375" style="110" customWidth="1"/>
    <col min="11778" max="11778" width="43.5703125" style="110" customWidth="1"/>
    <col min="11779" max="11780" width="17.42578125" style="110" customWidth="1"/>
    <col min="11781" max="11781" width="18.85546875" style="110" customWidth="1"/>
    <col min="11782" max="11782" width="18.42578125" style="110" customWidth="1"/>
    <col min="11783" max="11785" width="17.42578125" style="110" customWidth="1"/>
    <col min="11786" max="11786" width="3.7109375" style="110" customWidth="1"/>
    <col min="11787" max="12032" width="9.140625" style="110"/>
    <col min="12033" max="12033" width="3.7109375" style="110" customWidth="1"/>
    <col min="12034" max="12034" width="43.5703125" style="110" customWidth="1"/>
    <col min="12035" max="12036" width="17.42578125" style="110" customWidth="1"/>
    <col min="12037" max="12037" width="18.85546875" style="110" customWidth="1"/>
    <col min="12038" max="12038" width="18.42578125" style="110" customWidth="1"/>
    <col min="12039" max="12041" width="17.42578125" style="110" customWidth="1"/>
    <col min="12042" max="12042" width="3.7109375" style="110" customWidth="1"/>
    <col min="12043" max="12288" width="9.140625" style="110"/>
    <col min="12289" max="12289" width="3.7109375" style="110" customWidth="1"/>
    <col min="12290" max="12290" width="43.5703125" style="110" customWidth="1"/>
    <col min="12291" max="12292" width="17.42578125" style="110" customWidth="1"/>
    <col min="12293" max="12293" width="18.85546875" style="110" customWidth="1"/>
    <col min="12294" max="12294" width="18.42578125" style="110" customWidth="1"/>
    <col min="12295" max="12297" width="17.42578125" style="110" customWidth="1"/>
    <col min="12298" max="12298" width="3.7109375" style="110" customWidth="1"/>
    <col min="12299" max="12544" width="9.140625" style="110"/>
    <col min="12545" max="12545" width="3.7109375" style="110" customWidth="1"/>
    <col min="12546" max="12546" width="43.5703125" style="110" customWidth="1"/>
    <col min="12547" max="12548" width="17.42578125" style="110" customWidth="1"/>
    <col min="12549" max="12549" width="18.85546875" style="110" customWidth="1"/>
    <col min="12550" max="12550" width="18.42578125" style="110" customWidth="1"/>
    <col min="12551" max="12553" width="17.42578125" style="110" customWidth="1"/>
    <col min="12554" max="12554" width="3.7109375" style="110" customWidth="1"/>
    <col min="12555" max="12800" width="9.140625" style="110"/>
    <col min="12801" max="12801" width="3.7109375" style="110" customWidth="1"/>
    <col min="12802" max="12802" width="43.5703125" style="110" customWidth="1"/>
    <col min="12803" max="12804" width="17.42578125" style="110" customWidth="1"/>
    <col min="12805" max="12805" width="18.85546875" style="110" customWidth="1"/>
    <col min="12806" max="12806" width="18.42578125" style="110" customWidth="1"/>
    <col min="12807" max="12809" width="17.42578125" style="110" customWidth="1"/>
    <col min="12810" max="12810" width="3.7109375" style="110" customWidth="1"/>
    <col min="12811" max="13056" width="9.140625" style="110"/>
    <col min="13057" max="13057" width="3.7109375" style="110" customWidth="1"/>
    <col min="13058" max="13058" width="43.5703125" style="110" customWidth="1"/>
    <col min="13059" max="13060" width="17.42578125" style="110" customWidth="1"/>
    <col min="13061" max="13061" width="18.85546875" style="110" customWidth="1"/>
    <col min="13062" max="13062" width="18.42578125" style="110" customWidth="1"/>
    <col min="13063" max="13065" width="17.42578125" style="110" customWidth="1"/>
    <col min="13066" max="13066" width="3.7109375" style="110" customWidth="1"/>
    <col min="13067" max="13312" width="9.140625" style="110"/>
    <col min="13313" max="13313" width="3.7109375" style="110" customWidth="1"/>
    <col min="13314" max="13314" width="43.5703125" style="110" customWidth="1"/>
    <col min="13315" max="13316" width="17.42578125" style="110" customWidth="1"/>
    <col min="13317" max="13317" width="18.85546875" style="110" customWidth="1"/>
    <col min="13318" max="13318" width="18.42578125" style="110" customWidth="1"/>
    <col min="13319" max="13321" width="17.42578125" style="110" customWidth="1"/>
    <col min="13322" max="13322" width="3.7109375" style="110" customWidth="1"/>
    <col min="13323" max="13568" width="9.140625" style="110"/>
    <col min="13569" max="13569" width="3.7109375" style="110" customWidth="1"/>
    <col min="13570" max="13570" width="43.5703125" style="110" customWidth="1"/>
    <col min="13571" max="13572" width="17.42578125" style="110" customWidth="1"/>
    <col min="13573" max="13573" width="18.85546875" style="110" customWidth="1"/>
    <col min="13574" max="13574" width="18.42578125" style="110" customWidth="1"/>
    <col min="13575" max="13577" width="17.42578125" style="110" customWidth="1"/>
    <col min="13578" max="13578" width="3.7109375" style="110" customWidth="1"/>
    <col min="13579" max="13824" width="9.140625" style="110"/>
    <col min="13825" max="13825" width="3.7109375" style="110" customWidth="1"/>
    <col min="13826" max="13826" width="43.5703125" style="110" customWidth="1"/>
    <col min="13827" max="13828" width="17.42578125" style="110" customWidth="1"/>
    <col min="13829" max="13829" width="18.85546875" style="110" customWidth="1"/>
    <col min="13830" max="13830" width="18.42578125" style="110" customWidth="1"/>
    <col min="13831" max="13833" width="17.42578125" style="110" customWidth="1"/>
    <col min="13834" max="13834" width="3.7109375" style="110" customWidth="1"/>
    <col min="13835" max="14080" width="9.140625" style="110"/>
    <col min="14081" max="14081" width="3.7109375" style="110" customWidth="1"/>
    <col min="14082" max="14082" width="43.5703125" style="110" customWidth="1"/>
    <col min="14083" max="14084" width="17.42578125" style="110" customWidth="1"/>
    <col min="14085" max="14085" width="18.85546875" style="110" customWidth="1"/>
    <col min="14086" max="14086" width="18.42578125" style="110" customWidth="1"/>
    <col min="14087" max="14089" width="17.42578125" style="110" customWidth="1"/>
    <col min="14090" max="14090" width="3.7109375" style="110" customWidth="1"/>
    <col min="14091" max="14336" width="9.140625" style="110"/>
    <col min="14337" max="14337" width="3.7109375" style="110" customWidth="1"/>
    <col min="14338" max="14338" width="43.5703125" style="110" customWidth="1"/>
    <col min="14339" max="14340" width="17.42578125" style="110" customWidth="1"/>
    <col min="14341" max="14341" width="18.85546875" style="110" customWidth="1"/>
    <col min="14342" max="14342" width="18.42578125" style="110" customWidth="1"/>
    <col min="14343" max="14345" width="17.42578125" style="110" customWidth="1"/>
    <col min="14346" max="14346" width="3.7109375" style="110" customWidth="1"/>
    <col min="14347" max="14592" width="9.140625" style="110"/>
    <col min="14593" max="14593" width="3.7109375" style="110" customWidth="1"/>
    <col min="14594" max="14594" width="43.5703125" style="110" customWidth="1"/>
    <col min="14595" max="14596" width="17.42578125" style="110" customWidth="1"/>
    <col min="14597" max="14597" width="18.85546875" style="110" customWidth="1"/>
    <col min="14598" max="14598" width="18.42578125" style="110" customWidth="1"/>
    <col min="14599" max="14601" width="17.42578125" style="110" customWidth="1"/>
    <col min="14602" max="14602" width="3.7109375" style="110" customWidth="1"/>
    <col min="14603" max="14848" width="9.140625" style="110"/>
    <col min="14849" max="14849" width="3.7109375" style="110" customWidth="1"/>
    <col min="14850" max="14850" width="43.5703125" style="110" customWidth="1"/>
    <col min="14851" max="14852" width="17.42578125" style="110" customWidth="1"/>
    <col min="14853" max="14853" width="18.85546875" style="110" customWidth="1"/>
    <col min="14854" max="14854" width="18.42578125" style="110" customWidth="1"/>
    <col min="14855" max="14857" width="17.42578125" style="110" customWidth="1"/>
    <col min="14858" max="14858" width="3.7109375" style="110" customWidth="1"/>
    <col min="14859" max="15104" width="9.140625" style="110"/>
    <col min="15105" max="15105" width="3.7109375" style="110" customWidth="1"/>
    <col min="15106" max="15106" width="43.5703125" style="110" customWidth="1"/>
    <col min="15107" max="15108" width="17.42578125" style="110" customWidth="1"/>
    <col min="15109" max="15109" width="18.85546875" style="110" customWidth="1"/>
    <col min="15110" max="15110" width="18.42578125" style="110" customWidth="1"/>
    <col min="15111" max="15113" width="17.42578125" style="110" customWidth="1"/>
    <col min="15114" max="15114" width="3.7109375" style="110" customWidth="1"/>
    <col min="15115" max="15360" width="9.140625" style="110"/>
    <col min="15361" max="15361" width="3.7109375" style="110" customWidth="1"/>
    <col min="15362" max="15362" width="43.5703125" style="110" customWidth="1"/>
    <col min="15363" max="15364" width="17.42578125" style="110" customWidth="1"/>
    <col min="15365" max="15365" width="18.85546875" style="110" customWidth="1"/>
    <col min="15366" max="15366" width="18.42578125" style="110" customWidth="1"/>
    <col min="15367" max="15369" width="17.42578125" style="110" customWidth="1"/>
    <col min="15370" max="15370" width="3.7109375" style="110" customWidth="1"/>
    <col min="15371" max="15616" width="9.140625" style="110"/>
    <col min="15617" max="15617" width="3.7109375" style="110" customWidth="1"/>
    <col min="15618" max="15618" width="43.5703125" style="110" customWidth="1"/>
    <col min="15619" max="15620" width="17.42578125" style="110" customWidth="1"/>
    <col min="15621" max="15621" width="18.85546875" style="110" customWidth="1"/>
    <col min="15622" max="15622" width="18.42578125" style="110" customWidth="1"/>
    <col min="15623" max="15625" width="17.42578125" style="110" customWidth="1"/>
    <col min="15626" max="15626" width="3.7109375" style="110" customWidth="1"/>
    <col min="15627" max="15872" width="9.140625" style="110"/>
    <col min="15873" max="15873" width="3.7109375" style="110" customWidth="1"/>
    <col min="15874" max="15874" width="43.5703125" style="110" customWidth="1"/>
    <col min="15875" max="15876" width="17.42578125" style="110" customWidth="1"/>
    <col min="15877" max="15877" width="18.85546875" style="110" customWidth="1"/>
    <col min="15878" max="15878" width="18.42578125" style="110" customWidth="1"/>
    <col min="15879" max="15881" width="17.42578125" style="110" customWidth="1"/>
    <col min="15882" max="15882" width="3.7109375" style="110" customWidth="1"/>
    <col min="15883" max="16128" width="9.140625" style="110"/>
    <col min="16129" max="16129" width="3.7109375" style="110" customWidth="1"/>
    <col min="16130" max="16130" width="43.5703125" style="110" customWidth="1"/>
    <col min="16131" max="16132" width="17.42578125" style="110" customWidth="1"/>
    <col min="16133" max="16133" width="18.85546875" style="110" customWidth="1"/>
    <col min="16134" max="16134" width="18.42578125" style="110" customWidth="1"/>
    <col min="16135" max="16137" width="17.42578125" style="110" customWidth="1"/>
    <col min="16138" max="16138" width="3.7109375" style="110" customWidth="1"/>
    <col min="16139" max="16384" width="9.140625" style="110"/>
  </cols>
  <sheetData>
    <row r="1" spans="2:13">
      <c r="B1" s="81"/>
    </row>
    <row r="2" spans="2:13" ht="15">
      <c r="B2" s="174" t="s">
        <v>162</v>
      </c>
      <c r="C2" s="174"/>
      <c r="D2" s="81"/>
    </row>
    <row r="3" spans="2:13" ht="15">
      <c r="B3" s="174" t="s">
        <v>165</v>
      </c>
      <c r="C3" s="174"/>
      <c r="D3" s="81"/>
    </row>
    <row r="4" spans="2:13" ht="18.75">
      <c r="B4" s="83" t="s">
        <v>166</v>
      </c>
      <c r="C4" s="83"/>
      <c r="D4" s="111"/>
      <c r="E4" s="80"/>
      <c r="F4" s="80"/>
      <c r="G4" s="80"/>
      <c r="H4" s="80"/>
      <c r="I4" s="80"/>
      <c r="J4" s="80"/>
      <c r="K4" s="84"/>
      <c r="L4" s="80"/>
    </row>
    <row r="5" spans="2:13" ht="18.75">
      <c r="B5" s="81"/>
      <c r="C5" s="80"/>
      <c r="D5" s="80"/>
      <c r="E5" s="80"/>
      <c r="F5" s="80"/>
      <c r="G5" s="80"/>
      <c r="H5" s="80"/>
      <c r="I5" s="84"/>
      <c r="J5" s="80"/>
    </row>
    <row r="6" spans="2:13" ht="15.75">
      <c r="B6" s="109" t="s">
        <v>196</v>
      </c>
      <c r="C6" s="109"/>
      <c r="D6" s="109"/>
      <c r="E6" s="86" t="s">
        <v>197</v>
      </c>
      <c r="F6" s="109"/>
      <c r="G6" s="109"/>
      <c r="H6" s="109"/>
      <c r="J6" s="80"/>
    </row>
    <row r="7" spans="2:13" ht="15.75">
      <c r="B7" s="80"/>
      <c r="C7" s="107"/>
      <c r="D7" s="107"/>
      <c r="E7" s="107"/>
      <c r="F7" s="107"/>
      <c r="G7" s="107"/>
      <c r="H7" s="107"/>
      <c r="I7" s="107"/>
      <c r="J7" s="80"/>
    </row>
    <row r="8" spans="2:13" ht="72" customHeight="1">
      <c r="B8" s="112"/>
      <c r="C8" s="90" t="s">
        <v>198</v>
      </c>
      <c r="D8" s="90" t="s">
        <v>199</v>
      </c>
      <c r="E8" s="90" t="s">
        <v>200</v>
      </c>
      <c r="F8" s="90" t="s">
        <v>201</v>
      </c>
      <c r="G8" s="90" t="s">
        <v>202</v>
      </c>
      <c r="H8" s="90" t="s">
        <v>203</v>
      </c>
      <c r="I8" s="90" t="s">
        <v>24</v>
      </c>
      <c r="J8" s="80"/>
    </row>
    <row r="9" spans="2:13" s="113" customFormat="1" ht="20.25" customHeight="1">
      <c r="B9" s="91" t="s">
        <v>176</v>
      </c>
      <c r="C9" s="114"/>
      <c r="D9" s="115">
        <v>0</v>
      </c>
      <c r="E9" s="114">
        <v>0</v>
      </c>
      <c r="F9" s="114">
        <v>4940</v>
      </c>
      <c r="G9" s="114"/>
      <c r="H9" s="114"/>
      <c r="I9" s="116">
        <f>SUM(C9:H9)</f>
        <v>4940</v>
      </c>
      <c r="J9" s="94"/>
      <c r="K9" s="117"/>
      <c r="L9" s="117"/>
      <c r="M9" s="117"/>
    </row>
    <row r="10" spans="2:13" ht="20.25" customHeight="1">
      <c r="B10" s="97" t="s">
        <v>177</v>
      </c>
      <c r="C10" s="118">
        <f t="shared" ref="C10:H10" si="0">SUM(C11:C13)</f>
        <v>0</v>
      </c>
      <c r="D10" s="118">
        <v>0</v>
      </c>
      <c r="E10" s="118">
        <f t="shared" si="0"/>
        <v>0</v>
      </c>
      <c r="F10" s="118">
        <f>SUM(F11:F13)</f>
        <v>0</v>
      </c>
      <c r="G10" s="118">
        <f t="shared" si="0"/>
        <v>0</v>
      </c>
      <c r="H10" s="118">
        <f t="shared" si="0"/>
        <v>0</v>
      </c>
      <c r="I10" s="118">
        <f t="shared" ref="I10:I34" si="1">SUM(C10:H10)</f>
        <v>0</v>
      </c>
      <c r="J10" s="99"/>
      <c r="K10" s="119"/>
      <c r="L10" s="119"/>
      <c r="M10" s="119"/>
    </row>
    <row r="11" spans="2:13" ht="20.25" customHeight="1">
      <c r="B11" s="100" t="s">
        <v>178</v>
      </c>
      <c r="C11" s="115"/>
      <c r="D11" s="115">
        <v>0</v>
      </c>
      <c r="E11" s="115"/>
      <c r="F11" s="115"/>
      <c r="G11" s="115"/>
      <c r="H11" s="115"/>
      <c r="I11" s="118">
        <f t="shared" si="1"/>
        <v>0</v>
      </c>
      <c r="J11" s="99"/>
      <c r="K11" s="119"/>
      <c r="L11" s="119"/>
      <c r="M11" s="119"/>
    </row>
    <row r="12" spans="2:13" ht="20.25" customHeight="1">
      <c r="B12" s="100" t="s">
        <v>179</v>
      </c>
      <c r="C12" s="115"/>
      <c r="D12" s="115"/>
      <c r="E12" s="115"/>
      <c r="F12" s="115"/>
      <c r="G12" s="115"/>
      <c r="H12" s="115"/>
      <c r="I12" s="118">
        <f t="shared" si="1"/>
        <v>0</v>
      </c>
      <c r="J12" s="99"/>
      <c r="K12" s="119"/>
      <c r="L12" s="119"/>
      <c r="M12" s="119"/>
    </row>
    <row r="13" spans="2:13" ht="20.25" customHeight="1">
      <c r="B13" s="100" t="s">
        <v>180</v>
      </c>
      <c r="C13" s="115"/>
      <c r="D13" s="115"/>
      <c r="E13" s="115"/>
      <c r="F13" s="115"/>
      <c r="G13" s="115"/>
      <c r="H13" s="115"/>
      <c r="I13" s="118">
        <f t="shared" si="1"/>
        <v>0</v>
      </c>
      <c r="J13" s="99"/>
      <c r="K13" s="119"/>
      <c r="L13" s="119"/>
      <c r="M13" s="119"/>
    </row>
    <row r="14" spans="2:13" ht="20.25" customHeight="1">
      <c r="B14" s="97" t="s">
        <v>204</v>
      </c>
      <c r="C14" s="118">
        <f t="shared" ref="C14:H14" si="2">SUM(C15:C19)</f>
        <v>0</v>
      </c>
      <c r="D14" s="118">
        <f t="shared" si="2"/>
        <v>0</v>
      </c>
      <c r="E14" s="118">
        <f t="shared" si="2"/>
        <v>0</v>
      </c>
      <c r="F14" s="118">
        <f>SUM(F15:F19)</f>
        <v>0</v>
      </c>
      <c r="G14" s="118">
        <f t="shared" si="2"/>
        <v>0</v>
      </c>
      <c r="H14" s="118">
        <f t="shared" si="2"/>
        <v>0</v>
      </c>
      <c r="I14" s="118">
        <f t="shared" si="1"/>
        <v>0</v>
      </c>
      <c r="J14" s="99"/>
      <c r="K14" s="119"/>
      <c r="L14" s="119"/>
      <c r="M14" s="119"/>
    </row>
    <row r="15" spans="2:13" ht="20.25" customHeight="1">
      <c r="B15" s="100" t="s">
        <v>182</v>
      </c>
      <c r="C15" s="115"/>
      <c r="D15" s="115"/>
      <c r="E15" s="115"/>
      <c r="F15" s="115"/>
      <c r="G15" s="115"/>
      <c r="H15" s="115"/>
      <c r="I15" s="118">
        <f t="shared" si="1"/>
        <v>0</v>
      </c>
      <c r="J15" s="99"/>
      <c r="K15" s="119"/>
      <c r="L15" s="119"/>
      <c r="M15" s="119"/>
    </row>
    <row r="16" spans="2:13" ht="20.25" customHeight="1">
      <c r="B16" s="100" t="s">
        <v>183</v>
      </c>
      <c r="C16" s="115"/>
      <c r="D16" s="115"/>
      <c r="E16" s="115"/>
      <c r="F16" s="115"/>
      <c r="G16" s="115"/>
      <c r="H16" s="115"/>
      <c r="I16" s="118">
        <f t="shared" si="1"/>
        <v>0</v>
      </c>
      <c r="J16" s="99"/>
      <c r="K16" s="119"/>
      <c r="L16" s="119"/>
      <c r="M16" s="119"/>
    </row>
    <row r="17" spans="2:13" ht="20.25" customHeight="1">
      <c r="B17" s="100" t="s">
        <v>184</v>
      </c>
      <c r="C17" s="115"/>
      <c r="D17" s="115"/>
      <c r="E17" s="115"/>
      <c r="F17" s="115"/>
      <c r="G17" s="115"/>
      <c r="H17" s="115"/>
      <c r="I17" s="118">
        <f t="shared" si="1"/>
        <v>0</v>
      </c>
      <c r="J17" s="99"/>
      <c r="K17" s="119"/>
      <c r="L17" s="119"/>
      <c r="M17" s="119"/>
    </row>
    <row r="18" spans="2:13" ht="20.25" customHeight="1">
      <c r="B18" s="100" t="s">
        <v>179</v>
      </c>
      <c r="C18" s="115"/>
      <c r="D18" s="115"/>
      <c r="E18" s="115"/>
      <c r="F18" s="115"/>
      <c r="G18" s="115"/>
      <c r="H18" s="115"/>
      <c r="I18" s="118">
        <f t="shared" si="1"/>
        <v>0</v>
      </c>
      <c r="J18" s="99"/>
      <c r="K18" s="119"/>
      <c r="L18" s="119"/>
      <c r="M18" s="119"/>
    </row>
    <row r="19" spans="2:13" ht="20.25" customHeight="1">
      <c r="B19" s="100" t="s">
        <v>180</v>
      </c>
      <c r="C19" s="115"/>
      <c r="D19" s="115"/>
      <c r="E19" s="115"/>
      <c r="F19" s="115"/>
      <c r="G19" s="115"/>
      <c r="H19" s="115"/>
      <c r="I19" s="118">
        <f t="shared" si="1"/>
        <v>0</v>
      </c>
      <c r="J19" s="99"/>
      <c r="K19" s="119"/>
      <c r="L19" s="119"/>
      <c r="M19" s="119"/>
    </row>
    <row r="20" spans="2:13" s="113" customFormat="1" ht="20.25" customHeight="1">
      <c r="B20" s="120" t="s">
        <v>185</v>
      </c>
      <c r="C20" s="93">
        <f>SUM(C9:C10)+C14</f>
        <v>0</v>
      </c>
      <c r="D20" s="93">
        <f t="shared" ref="D20:I20" si="3">SUM(D9:D10)+D14</f>
        <v>0</v>
      </c>
      <c r="E20" s="93">
        <f t="shared" si="3"/>
        <v>0</v>
      </c>
      <c r="F20" s="93">
        <f t="shared" si="3"/>
        <v>4940</v>
      </c>
      <c r="G20" s="93">
        <f t="shared" si="3"/>
        <v>0</v>
      </c>
      <c r="H20" s="93">
        <f t="shared" si="3"/>
        <v>0</v>
      </c>
      <c r="I20" s="93">
        <f t="shared" si="3"/>
        <v>4940</v>
      </c>
      <c r="J20" s="94"/>
      <c r="K20" s="117"/>
      <c r="L20" s="117"/>
      <c r="M20" s="117"/>
    </row>
    <row r="21" spans="2:13" s="113" customFormat="1" ht="20.25" customHeight="1">
      <c r="B21" s="120" t="s">
        <v>205</v>
      </c>
      <c r="C21" s="114"/>
      <c r="D21" s="114"/>
      <c r="E21" s="114">
        <v>0</v>
      </c>
      <c r="F21" s="114">
        <v>4939.92</v>
      </c>
      <c r="G21" s="114"/>
      <c r="H21" s="114"/>
      <c r="I21" s="118">
        <f t="shared" si="1"/>
        <v>4939.92</v>
      </c>
      <c r="J21" s="94"/>
      <c r="K21" s="117"/>
      <c r="L21" s="117"/>
      <c r="M21" s="117"/>
    </row>
    <row r="22" spans="2:13" ht="20.25" customHeight="1">
      <c r="B22" s="97" t="s">
        <v>206</v>
      </c>
      <c r="C22" s="115"/>
      <c r="D22" s="115">
        <v>0</v>
      </c>
      <c r="E22" s="115"/>
      <c r="F22" s="115">
        <v>0.08</v>
      </c>
      <c r="G22" s="115"/>
      <c r="H22" s="115"/>
      <c r="I22" s="118">
        <f t="shared" si="1"/>
        <v>0.08</v>
      </c>
      <c r="J22" s="99"/>
      <c r="K22" s="119"/>
      <c r="L22" s="119"/>
      <c r="M22" s="119"/>
    </row>
    <row r="23" spans="2:13" ht="20.25" customHeight="1">
      <c r="B23" s="97" t="s">
        <v>207</v>
      </c>
      <c r="C23" s="118">
        <f t="shared" ref="C23:H23" si="4">SUM(C24:C27)</f>
        <v>0</v>
      </c>
      <c r="D23" s="118">
        <f t="shared" si="4"/>
        <v>0</v>
      </c>
      <c r="E23" s="118">
        <f t="shared" si="4"/>
        <v>0</v>
      </c>
      <c r="F23" s="118">
        <f t="shared" si="4"/>
        <v>0</v>
      </c>
      <c r="G23" s="118">
        <f t="shared" si="4"/>
        <v>0</v>
      </c>
      <c r="H23" s="118">
        <f t="shared" si="4"/>
        <v>0</v>
      </c>
      <c r="I23" s="118">
        <f t="shared" si="1"/>
        <v>0</v>
      </c>
      <c r="J23" s="99"/>
      <c r="K23" s="119"/>
      <c r="L23" s="119"/>
      <c r="M23" s="119"/>
    </row>
    <row r="24" spans="2:13" ht="20.25" customHeight="1">
      <c r="B24" s="100" t="s">
        <v>182</v>
      </c>
      <c r="C24" s="115"/>
      <c r="D24" s="115"/>
      <c r="E24" s="115"/>
      <c r="F24" s="115"/>
      <c r="G24" s="115"/>
      <c r="H24" s="115"/>
      <c r="I24" s="118">
        <f t="shared" si="1"/>
        <v>0</v>
      </c>
      <c r="J24" s="99"/>
      <c r="K24" s="119"/>
      <c r="L24" s="119"/>
      <c r="M24" s="119"/>
    </row>
    <row r="25" spans="2:13" ht="20.25" customHeight="1">
      <c r="B25" s="100" t="s">
        <v>184</v>
      </c>
      <c r="C25" s="115"/>
      <c r="D25" s="115"/>
      <c r="E25" s="115"/>
      <c r="F25" s="115"/>
      <c r="G25" s="115"/>
      <c r="H25" s="115"/>
      <c r="I25" s="118">
        <f t="shared" si="1"/>
        <v>0</v>
      </c>
      <c r="J25" s="99"/>
      <c r="K25" s="119"/>
      <c r="L25" s="119"/>
      <c r="M25" s="119"/>
    </row>
    <row r="26" spans="2:13" ht="20.25" customHeight="1">
      <c r="B26" s="100" t="s">
        <v>179</v>
      </c>
      <c r="C26" s="115"/>
      <c r="D26" s="115"/>
      <c r="E26" s="115"/>
      <c r="F26" s="115"/>
      <c r="G26" s="115"/>
      <c r="H26" s="115"/>
      <c r="I26" s="118">
        <f>SUM(C26:H26)</f>
        <v>0</v>
      </c>
      <c r="J26" s="99"/>
      <c r="K26" s="119"/>
      <c r="L26" s="119"/>
      <c r="M26" s="119"/>
    </row>
    <row r="27" spans="2:13" ht="20.25" customHeight="1">
      <c r="B27" s="100" t="s">
        <v>180</v>
      </c>
      <c r="C27" s="115"/>
      <c r="D27" s="115"/>
      <c r="E27" s="115"/>
      <c r="F27" s="115"/>
      <c r="G27" s="115"/>
      <c r="H27" s="115"/>
      <c r="I27" s="118">
        <f t="shared" si="1"/>
        <v>0</v>
      </c>
      <c r="J27" s="99"/>
      <c r="K27" s="119"/>
      <c r="L27" s="119"/>
      <c r="M27" s="119"/>
    </row>
    <row r="28" spans="2:13" s="113" customFormat="1" ht="20.25" customHeight="1">
      <c r="B28" s="120" t="s">
        <v>188</v>
      </c>
      <c r="C28" s="93">
        <f>SUM(C21:C22)+C23</f>
        <v>0</v>
      </c>
      <c r="D28" s="93">
        <f t="shared" ref="D28:I28" si="5">SUM(D21:D22)+D23</f>
        <v>0</v>
      </c>
      <c r="E28" s="93">
        <f t="shared" si="5"/>
        <v>0</v>
      </c>
      <c r="F28" s="93">
        <f t="shared" si="5"/>
        <v>4940</v>
      </c>
      <c r="G28" s="93">
        <f t="shared" si="5"/>
        <v>0</v>
      </c>
      <c r="H28" s="93">
        <f t="shared" si="5"/>
        <v>0</v>
      </c>
      <c r="I28" s="93">
        <f t="shared" si="5"/>
        <v>4940</v>
      </c>
      <c r="J28" s="94"/>
      <c r="K28" s="117"/>
      <c r="L28" s="117"/>
      <c r="M28" s="117"/>
    </row>
    <row r="29" spans="2:13" s="113" customFormat="1" ht="36" customHeight="1">
      <c r="B29" s="95" t="s">
        <v>189</v>
      </c>
      <c r="C29" s="96">
        <f t="shared" ref="C29:H29" si="6">+C9-C21</f>
        <v>0</v>
      </c>
      <c r="D29" s="96">
        <f t="shared" si="6"/>
        <v>0</v>
      </c>
      <c r="E29" s="96">
        <f t="shared" si="6"/>
        <v>0</v>
      </c>
      <c r="F29" s="96">
        <f t="shared" si="6"/>
        <v>7.999999999992724E-2</v>
      </c>
      <c r="G29" s="96">
        <f t="shared" si="6"/>
        <v>0</v>
      </c>
      <c r="H29" s="96">
        <f t="shared" si="6"/>
        <v>0</v>
      </c>
      <c r="I29" s="116">
        <f t="shared" si="1"/>
        <v>7.999999999992724E-2</v>
      </c>
      <c r="J29" s="94"/>
      <c r="K29" s="117"/>
      <c r="L29" s="117"/>
      <c r="M29" s="117"/>
    </row>
    <row r="30" spans="2:13" s="113" customFormat="1" ht="21" customHeight="1">
      <c r="B30" s="95" t="s">
        <v>190</v>
      </c>
      <c r="C30" s="102"/>
      <c r="D30" s="102"/>
      <c r="E30" s="102"/>
      <c r="F30" s="102"/>
      <c r="G30" s="102"/>
      <c r="H30" s="102"/>
      <c r="I30" s="118">
        <f t="shared" si="1"/>
        <v>0</v>
      </c>
      <c r="J30" s="94"/>
      <c r="K30" s="117"/>
      <c r="L30" s="117"/>
      <c r="M30" s="117"/>
    </row>
    <row r="31" spans="2:13" s="113" customFormat="1" ht="38.25" customHeight="1">
      <c r="B31" s="91" t="s">
        <v>191</v>
      </c>
      <c r="C31" s="93">
        <f t="shared" ref="C31:H31" si="7">+C29-C30</f>
        <v>0</v>
      </c>
      <c r="D31" s="93">
        <f t="shared" si="7"/>
        <v>0</v>
      </c>
      <c r="E31" s="93">
        <f t="shared" si="7"/>
        <v>0</v>
      </c>
      <c r="F31" s="93">
        <f t="shared" si="7"/>
        <v>7.999999999992724E-2</v>
      </c>
      <c r="G31" s="93">
        <f t="shared" si="7"/>
        <v>0</v>
      </c>
      <c r="H31" s="93">
        <f t="shared" si="7"/>
        <v>0</v>
      </c>
      <c r="I31" s="116">
        <f t="shared" si="1"/>
        <v>7.999999999992724E-2</v>
      </c>
      <c r="J31" s="94"/>
      <c r="K31" s="117"/>
      <c r="L31" s="117"/>
      <c r="M31" s="117"/>
    </row>
    <row r="32" spans="2:13" s="113" customFormat="1" ht="38.25" customHeight="1">
      <c r="B32" s="95" t="s">
        <v>192</v>
      </c>
      <c r="C32" s="118">
        <f t="shared" ref="C32:H32" si="8">C20-C28</f>
        <v>0</v>
      </c>
      <c r="D32" s="118">
        <f t="shared" si="8"/>
        <v>0</v>
      </c>
      <c r="E32" s="118">
        <f t="shared" si="8"/>
        <v>0</v>
      </c>
      <c r="F32" s="118">
        <f t="shared" si="8"/>
        <v>0</v>
      </c>
      <c r="G32" s="118">
        <f t="shared" si="8"/>
        <v>0</v>
      </c>
      <c r="H32" s="118">
        <f t="shared" si="8"/>
        <v>0</v>
      </c>
      <c r="I32" s="116">
        <f t="shared" si="1"/>
        <v>0</v>
      </c>
      <c r="J32" s="94"/>
      <c r="K32" s="117"/>
      <c r="L32" s="117"/>
      <c r="M32" s="117"/>
    </row>
    <row r="33" spans="2:13" s="113" customFormat="1" ht="21" customHeight="1">
      <c r="B33" s="95" t="s">
        <v>193</v>
      </c>
      <c r="C33" s="121"/>
      <c r="D33" s="121"/>
      <c r="E33" s="121"/>
      <c r="F33" s="121"/>
      <c r="G33" s="121"/>
      <c r="H33" s="121"/>
      <c r="I33" s="118">
        <f t="shared" si="1"/>
        <v>0</v>
      </c>
      <c r="J33" s="94"/>
      <c r="K33" s="117"/>
      <c r="L33" s="117"/>
      <c r="M33" s="117"/>
    </row>
    <row r="34" spans="2:13" s="113" customFormat="1" ht="35.25" customHeight="1">
      <c r="B34" s="91" t="s">
        <v>194</v>
      </c>
      <c r="C34" s="116">
        <f t="shared" ref="C34:H34" si="9">+C32-C33</f>
        <v>0</v>
      </c>
      <c r="D34" s="116">
        <f t="shared" si="9"/>
        <v>0</v>
      </c>
      <c r="E34" s="116">
        <f t="shared" si="9"/>
        <v>0</v>
      </c>
      <c r="F34" s="116">
        <f t="shared" si="9"/>
        <v>0</v>
      </c>
      <c r="G34" s="116">
        <f t="shared" si="9"/>
        <v>0</v>
      </c>
      <c r="H34" s="116">
        <f t="shared" si="9"/>
        <v>0</v>
      </c>
      <c r="I34" s="116">
        <f t="shared" si="1"/>
        <v>0</v>
      </c>
      <c r="J34" s="94"/>
      <c r="K34" s="117"/>
      <c r="L34" s="117"/>
      <c r="M34" s="117"/>
    </row>
    <row r="35" spans="2:13" ht="15.75">
      <c r="B35" s="99"/>
      <c r="C35" s="99"/>
      <c r="D35" s="99"/>
      <c r="E35" s="99"/>
      <c r="F35" s="99"/>
      <c r="G35" s="99"/>
      <c r="H35" s="99"/>
      <c r="I35" s="99"/>
      <c r="J35" s="99"/>
      <c r="K35" s="119"/>
      <c r="L35" s="119"/>
      <c r="M35" s="119"/>
    </row>
    <row r="36" spans="2:13" ht="15.75">
      <c r="B36" s="105"/>
      <c r="C36" s="106"/>
      <c r="D36" s="106"/>
      <c r="E36" s="99"/>
      <c r="F36" s="99"/>
      <c r="G36" s="99"/>
      <c r="H36" s="99"/>
      <c r="I36" s="99"/>
      <c r="J36" s="99"/>
      <c r="K36" s="119"/>
      <c r="L36" s="119"/>
      <c r="M36" s="119"/>
    </row>
    <row r="37" spans="2:13" ht="15.75">
      <c r="B37" s="99"/>
      <c r="C37" s="99"/>
      <c r="D37" s="99"/>
      <c r="E37" s="99"/>
      <c r="F37" s="99"/>
      <c r="G37" s="99"/>
      <c r="H37" s="99"/>
      <c r="I37" s="99"/>
      <c r="J37" s="99"/>
      <c r="K37" s="119"/>
      <c r="L37" s="119"/>
      <c r="M37" s="119"/>
    </row>
    <row r="38" spans="2:13" ht="15.75">
      <c r="B38" s="122"/>
      <c r="C38" s="122"/>
      <c r="D38" s="122"/>
      <c r="E38" s="122"/>
      <c r="F38" s="122"/>
      <c r="G38" s="122"/>
      <c r="H38" s="122"/>
      <c r="I38" s="122"/>
      <c r="J38" s="99"/>
      <c r="K38" s="119"/>
      <c r="L38" s="119"/>
      <c r="M38" s="119"/>
    </row>
    <row r="39" spans="2:13" ht="15.75">
      <c r="B39" s="122"/>
      <c r="C39" s="122"/>
      <c r="D39" s="122"/>
      <c r="E39" s="122"/>
      <c r="F39" s="122"/>
      <c r="G39" s="122"/>
      <c r="H39" s="122"/>
      <c r="I39" s="122"/>
      <c r="J39" s="99"/>
      <c r="K39" s="119"/>
      <c r="L39" s="119"/>
      <c r="M39" s="119"/>
    </row>
    <row r="40" spans="2:13" ht="15.75">
      <c r="B40" s="80"/>
      <c r="C40" s="80"/>
      <c r="D40" s="80"/>
      <c r="E40" s="80"/>
      <c r="F40" s="80"/>
      <c r="G40" s="80"/>
      <c r="H40" s="80"/>
      <c r="I40" s="80"/>
      <c r="J40" s="80"/>
    </row>
    <row r="41" spans="2:13" ht="15.75">
      <c r="B41" s="80"/>
      <c r="C41" s="80"/>
      <c r="D41" s="80"/>
      <c r="E41" s="80"/>
      <c r="F41" s="80"/>
      <c r="G41" s="80"/>
      <c r="H41" s="80"/>
      <c r="I41" s="80"/>
      <c r="J41" s="80"/>
    </row>
    <row r="42" spans="2:13" ht="15.75">
      <c r="B42" s="80"/>
      <c r="C42" s="80"/>
      <c r="D42" s="80"/>
      <c r="E42" s="80"/>
      <c r="F42" s="80"/>
      <c r="G42" s="80"/>
      <c r="H42" s="80"/>
      <c r="I42" s="80"/>
      <c r="J42" s="80"/>
    </row>
    <row r="43" spans="2:13" ht="15.75">
      <c r="B43" s="80"/>
      <c r="C43" s="80"/>
      <c r="D43" s="80"/>
      <c r="E43" s="80"/>
      <c r="F43" s="80"/>
      <c r="G43" s="80"/>
      <c r="H43" s="80"/>
      <c r="I43" s="80"/>
      <c r="J43" s="80"/>
    </row>
  </sheetData>
  <mergeCells count="2">
    <mergeCell ref="B2:C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sqref="A1:XFD1048576"/>
    </sheetView>
  </sheetViews>
  <sheetFormatPr defaultRowHeight="15"/>
  <cols>
    <col min="1" max="1" width="5.85546875" style="9" customWidth="1"/>
    <col min="2" max="2" width="38.7109375" style="9" customWidth="1"/>
    <col min="3" max="3" width="23.28515625" style="9" customWidth="1"/>
    <col min="4" max="4" width="22.7109375" style="9" customWidth="1"/>
    <col min="5" max="244" width="9.140625" style="9"/>
    <col min="245" max="245" width="5.85546875" style="9" customWidth="1"/>
    <col min="246" max="246" width="38.7109375" style="9" customWidth="1"/>
    <col min="247" max="247" width="23.28515625" style="9" customWidth="1"/>
    <col min="248" max="248" width="22.7109375" style="9" customWidth="1"/>
    <col min="249" max="252" width="9.140625" style="9"/>
    <col min="253" max="253" width="17.85546875" style="9" customWidth="1"/>
    <col min="254" max="500" width="9.140625" style="9"/>
    <col min="501" max="501" width="5.85546875" style="9" customWidth="1"/>
    <col min="502" max="502" width="38.7109375" style="9" customWidth="1"/>
    <col min="503" max="503" width="23.28515625" style="9" customWidth="1"/>
    <col min="504" max="504" width="22.7109375" style="9" customWidth="1"/>
    <col min="505" max="508" width="9.140625" style="9"/>
    <col min="509" max="509" width="17.85546875" style="9" customWidth="1"/>
    <col min="510" max="756" width="9.140625" style="9"/>
    <col min="757" max="757" width="5.85546875" style="9" customWidth="1"/>
    <col min="758" max="758" width="38.7109375" style="9" customWidth="1"/>
    <col min="759" max="759" width="23.28515625" style="9" customWidth="1"/>
    <col min="760" max="760" width="22.7109375" style="9" customWidth="1"/>
    <col min="761" max="764" width="9.140625" style="9"/>
    <col min="765" max="765" width="17.85546875" style="9" customWidth="1"/>
    <col min="766" max="1012" width="9.140625" style="9"/>
    <col min="1013" max="1013" width="5.85546875" style="9" customWidth="1"/>
    <col min="1014" max="1014" width="38.7109375" style="9" customWidth="1"/>
    <col min="1015" max="1015" width="23.28515625" style="9" customWidth="1"/>
    <col min="1016" max="1016" width="22.7109375" style="9" customWidth="1"/>
    <col min="1017" max="1020" width="9.140625" style="9"/>
    <col min="1021" max="1021" width="17.85546875" style="9" customWidth="1"/>
    <col min="1022" max="1268" width="9.140625" style="9"/>
    <col min="1269" max="1269" width="5.85546875" style="9" customWidth="1"/>
    <col min="1270" max="1270" width="38.7109375" style="9" customWidth="1"/>
    <col min="1271" max="1271" width="23.28515625" style="9" customWidth="1"/>
    <col min="1272" max="1272" width="22.7109375" style="9" customWidth="1"/>
    <col min="1273" max="1276" width="9.140625" style="9"/>
    <col min="1277" max="1277" width="17.85546875" style="9" customWidth="1"/>
    <col min="1278" max="1524" width="9.140625" style="9"/>
    <col min="1525" max="1525" width="5.85546875" style="9" customWidth="1"/>
    <col min="1526" max="1526" width="38.7109375" style="9" customWidth="1"/>
    <col min="1527" max="1527" width="23.28515625" style="9" customWidth="1"/>
    <col min="1528" max="1528" width="22.7109375" style="9" customWidth="1"/>
    <col min="1529" max="1532" width="9.140625" style="9"/>
    <col min="1533" max="1533" width="17.85546875" style="9" customWidth="1"/>
    <col min="1534" max="1780" width="9.140625" style="9"/>
    <col min="1781" max="1781" width="5.85546875" style="9" customWidth="1"/>
    <col min="1782" max="1782" width="38.7109375" style="9" customWidth="1"/>
    <col min="1783" max="1783" width="23.28515625" style="9" customWidth="1"/>
    <col min="1784" max="1784" width="22.7109375" style="9" customWidth="1"/>
    <col min="1785" max="1788" width="9.140625" style="9"/>
    <col min="1789" max="1789" width="17.85546875" style="9" customWidth="1"/>
    <col min="1790" max="2036" width="9.140625" style="9"/>
    <col min="2037" max="2037" width="5.85546875" style="9" customWidth="1"/>
    <col min="2038" max="2038" width="38.7109375" style="9" customWidth="1"/>
    <col min="2039" max="2039" width="23.28515625" style="9" customWidth="1"/>
    <col min="2040" max="2040" width="22.7109375" style="9" customWidth="1"/>
    <col min="2041" max="2044" width="9.140625" style="9"/>
    <col min="2045" max="2045" width="17.85546875" style="9" customWidth="1"/>
    <col min="2046" max="2292" width="9.140625" style="9"/>
    <col min="2293" max="2293" width="5.85546875" style="9" customWidth="1"/>
    <col min="2294" max="2294" width="38.7109375" style="9" customWidth="1"/>
    <col min="2295" max="2295" width="23.28515625" style="9" customWidth="1"/>
    <col min="2296" max="2296" width="22.7109375" style="9" customWidth="1"/>
    <col min="2297" max="2300" width="9.140625" style="9"/>
    <col min="2301" max="2301" width="17.85546875" style="9" customWidth="1"/>
    <col min="2302" max="2548" width="9.140625" style="9"/>
    <col min="2549" max="2549" width="5.85546875" style="9" customWidth="1"/>
    <col min="2550" max="2550" width="38.7109375" style="9" customWidth="1"/>
    <col min="2551" max="2551" width="23.28515625" style="9" customWidth="1"/>
    <col min="2552" max="2552" width="22.7109375" style="9" customWidth="1"/>
    <col min="2553" max="2556" width="9.140625" style="9"/>
    <col min="2557" max="2557" width="17.85546875" style="9" customWidth="1"/>
    <col min="2558" max="2804" width="9.140625" style="9"/>
    <col min="2805" max="2805" width="5.85546875" style="9" customWidth="1"/>
    <col min="2806" max="2806" width="38.7109375" style="9" customWidth="1"/>
    <col min="2807" max="2807" width="23.28515625" style="9" customWidth="1"/>
    <col min="2808" max="2808" width="22.7109375" style="9" customWidth="1"/>
    <col min="2809" max="2812" width="9.140625" style="9"/>
    <col min="2813" max="2813" width="17.85546875" style="9" customWidth="1"/>
    <col min="2814" max="3060" width="9.140625" style="9"/>
    <col min="3061" max="3061" width="5.85546875" style="9" customWidth="1"/>
    <col min="3062" max="3062" width="38.7109375" style="9" customWidth="1"/>
    <col min="3063" max="3063" width="23.28515625" style="9" customWidth="1"/>
    <col min="3064" max="3064" width="22.7109375" style="9" customWidth="1"/>
    <col min="3065" max="3068" width="9.140625" style="9"/>
    <col min="3069" max="3069" width="17.85546875" style="9" customWidth="1"/>
    <col min="3070" max="3316" width="9.140625" style="9"/>
    <col min="3317" max="3317" width="5.85546875" style="9" customWidth="1"/>
    <col min="3318" max="3318" width="38.7109375" style="9" customWidth="1"/>
    <col min="3319" max="3319" width="23.28515625" style="9" customWidth="1"/>
    <col min="3320" max="3320" width="22.7109375" style="9" customWidth="1"/>
    <col min="3321" max="3324" width="9.140625" style="9"/>
    <col min="3325" max="3325" width="17.85546875" style="9" customWidth="1"/>
    <col min="3326" max="3572" width="9.140625" style="9"/>
    <col min="3573" max="3573" width="5.85546875" style="9" customWidth="1"/>
    <col min="3574" max="3574" width="38.7109375" style="9" customWidth="1"/>
    <col min="3575" max="3575" width="23.28515625" style="9" customWidth="1"/>
    <col min="3576" max="3576" width="22.7109375" style="9" customWidth="1"/>
    <col min="3577" max="3580" width="9.140625" style="9"/>
    <col min="3581" max="3581" width="17.85546875" style="9" customWidth="1"/>
    <col min="3582" max="3828" width="9.140625" style="9"/>
    <col min="3829" max="3829" width="5.85546875" style="9" customWidth="1"/>
    <col min="3830" max="3830" width="38.7109375" style="9" customWidth="1"/>
    <col min="3831" max="3831" width="23.28515625" style="9" customWidth="1"/>
    <col min="3832" max="3832" width="22.7109375" style="9" customWidth="1"/>
    <col min="3833" max="3836" width="9.140625" style="9"/>
    <col min="3837" max="3837" width="17.85546875" style="9" customWidth="1"/>
    <col min="3838" max="4084" width="9.140625" style="9"/>
    <col min="4085" max="4085" width="5.85546875" style="9" customWidth="1"/>
    <col min="4086" max="4086" width="38.7109375" style="9" customWidth="1"/>
    <col min="4087" max="4087" width="23.28515625" style="9" customWidth="1"/>
    <col min="4088" max="4088" width="22.7109375" style="9" customWidth="1"/>
    <col min="4089" max="4092" width="9.140625" style="9"/>
    <col min="4093" max="4093" width="17.85546875" style="9" customWidth="1"/>
    <col min="4094" max="4340" width="9.140625" style="9"/>
    <col min="4341" max="4341" width="5.85546875" style="9" customWidth="1"/>
    <col min="4342" max="4342" width="38.7109375" style="9" customWidth="1"/>
    <col min="4343" max="4343" width="23.28515625" style="9" customWidth="1"/>
    <col min="4344" max="4344" width="22.7109375" style="9" customWidth="1"/>
    <col min="4345" max="4348" width="9.140625" style="9"/>
    <col min="4349" max="4349" width="17.85546875" style="9" customWidth="1"/>
    <col min="4350" max="4596" width="9.140625" style="9"/>
    <col min="4597" max="4597" width="5.85546875" style="9" customWidth="1"/>
    <col min="4598" max="4598" width="38.7109375" style="9" customWidth="1"/>
    <col min="4599" max="4599" width="23.28515625" style="9" customWidth="1"/>
    <col min="4600" max="4600" width="22.7109375" style="9" customWidth="1"/>
    <col min="4601" max="4604" width="9.140625" style="9"/>
    <col min="4605" max="4605" width="17.85546875" style="9" customWidth="1"/>
    <col min="4606" max="4852" width="9.140625" style="9"/>
    <col min="4853" max="4853" width="5.85546875" style="9" customWidth="1"/>
    <col min="4854" max="4854" width="38.7109375" style="9" customWidth="1"/>
    <col min="4855" max="4855" width="23.28515625" style="9" customWidth="1"/>
    <col min="4856" max="4856" width="22.7109375" style="9" customWidth="1"/>
    <col min="4857" max="4860" width="9.140625" style="9"/>
    <col min="4861" max="4861" width="17.85546875" style="9" customWidth="1"/>
    <col min="4862" max="5108" width="9.140625" style="9"/>
    <col min="5109" max="5109" width="5.85546875" style="9" customWidth="1"/>
    <col min="5110" max="5110" width="38.7109375" style="9" customWidth="1"/>
    <col min="5111" max="5111" width="23.28515625" style="9" customWidth="1"/>
    <col min="5112" max="5112" width="22.7109375" style="9" customWidth="1"/>
    <col min="5113" max="5116" width="9.140625" style="9"/>
    <col min="5117" max="5117" width="17.85546875" style="9" customWidth="1"/>
    <col min="5118" max="5364" width="9.140625" style="9"/>
    <col min="5365" max="5365" width="5.85546875" style="9" customWidth="1"/>
    <col min="5366" max="5366" width="38.7109375" style="9" customWidth="1"/>
    <col min="5367" max="5367" width="23.28515625" style="9" customWidth="1"/>
    <col min="5368" max="5368" width="22.7109375" style="9" customWidth="1"/>
    <col min="5369" max="5372" width="9.140625" style="9"/>
    <col min="5373" max="5373" width="17.85546875" style="9" customWidth="1"/>
    <col min="5374" max="5620" width="9.140625" style="9"/>
    <col min="5621" max="5621" width="5.85546875" style="9" customWidth="1"/>
    <col min="5622" max="5622" width="38.7109375" style="9" customWidth="1"/>
    <col min="5623" max="5623" width="23.28515625" style="9" customWidth="1"/>
    <col min="5624" max="5624" width="22.7109375" style="9" customWidth="1"/>
    <col min="5625" max="5628" width="9.140625" style="9"/>
    <col min="5629" max="5629" width="17.85546875" style="9" customWidth="1"/>
    <col min="5630" max="5876" width="9.140625" style="9"/>
    <col min="5877" max="5877" width="5.85546875" style="9" customWidth="1"/>
    <col min="5878" max="5878" width="38.7109375" style="9" customWidth="1"/>
    <col min="5879" max="5879" width="23.28515625" style="9" customWidth="1"/>
    <col min="5880" max="5880" width="22.7109375" style="9" customWidth="1"/>
    <col min="5881" max="5884" width="9.140625" style="9"/>
    <col min="5885" max="5885" width="17.85546875" style="9" customWidth="1"/>
    <col min="5886" max="6132" width="9.140625" style="9"/>
    <col min="6133" max="6133" width="5.85546875" style="9" customWidth="1"/>
    <col min="6134" max="6134" width="38.7109375" style="9" customWidth="1"/>
    <col min="6135" max="6135" width="23.28515625" style="9" customWidth="1"/>
    <col min="6136" max="6136" width="22.7109375" style="9" customWidth="1"/>
    <col min="6137" max="6140" width="9.140625" style="9"/>
    <col min="6141" max="6141" width="17.85546875" style="9" customWidth="1"/>
    <col min="6142" max="6388" width="9.140625" style="9"/>
    <col min="6389" max="6389" width="5.85546875" style="9" customWidth="1"/>
    <col min="6390" max="6390" width="38.7109375" style="9" customWidth="1"/>
    <col min="6391" max="6391" width="23.28515625" style="9" customWidth="1"/>
    <col min="6392" max="6392" width="22.7109375" style="9" customWidth="1"/>
    <col min="6393" max="6396" width="9.140625" style="9"/>
    <col min="6397" max="6397" width="17.85546875" style="9" customWidth="1"/>
    <col min="6398" max="6644" width="9.140625" style="9"/>
    <col min="6645" max="6645" width="5.85546875" style="9" customWidth="1"/>
    <col min="6646" max="6646" width="38.7109375" style="9" customWidth="1"/>
    <col min="6647" max="6647" width="23.28515625" style="9" customWidth="1"/>
    <col min="6648" max="6648" width="22.7109375" style="9" customWidth="1"/>
    <col min="6649" max="6652" width="9.140625" style="9"/>
    <col min="6653" max="6653" width="17.85546875" style="9" customWidth="1"/>
    <col min="6654" max="6900" width="9.140625" style="9"/>
    <col min="6901" max="6901" width="5.85546875" style="9" customWidth="1"/>
    <col min="6902" max="6902" width="38.7109375" style="9" customWidth="1"/>
    <col min="6903" max="6903" width="23.28515625" style="9" customWidth="1"/>
    <col min="6904" max="6904" width="22.7109375" style="9" customWidth="1"/>
    <col min="6905" max="6908" width="9.140625" style="9"/>
    <col min="6909" max="6909" width="17.85546875" style="9" customWidth="1"/>
    <col min="6910" max="7156" width="9.140625" style="9"/>
    <col min="7157" max="7157" width="5.85546875" style="9" customWidth="1"/>
    <col min="7158" max="7158" width="38.7109375" style="9" customWidth="1"/>
    <col min="7159" max="7159" width="23.28515625" style="9" customWidth="1"/>
    <col min="7160" max="7160" width="22.7109375" style="9" customWidth="1"/>
    <col min="7161" max="7164" width="9.140625" style="9"/>
    <col min="7165" max="7165" width="17.85546875" style="9" customWidth="1"/>
    <col min="7166" max="7412" width="9.140625" style="9"/>
    <col min="7413" max="7413" width="5.85546875" style="9" customWidth="1"/>
    <col min="7414" max="7414" width="38.7109375" style="9" customWidth="1"/>
    <col min="7415" max="7415" width="23.28515625" style="9" customWidth="1"/>
    <col min="7416" max="7416" width="22.7109375" style="9" customWidth="1"/>
    <col min="7417" max="7420" width="9.140625" style="9"/>
    <col min="7421" max="7421" width="17.85546875" style="9" customWidth="1"/>
    <col min="7422" max="7668" width="9.140625" style="9"/>
    <col min="7669" max="7669" width="5.85546875" style="9" customWidth="1"/>
    <col min="7670" max="7670" width="38.7109375" style="9" customWidth="1"/>
    <col min="7671" max="7671" width="23.28515625" style="9" customWidth="1"/>
    <col min="7672" max="7672" width="22.7109375" style="9" customWidth="1"/>
    <col min="7673" max="7676" width="9.140625" style="9"/>
    <col min="7677" max="7677" width="17.85546875" style="9" customWidth="1"/>
    <col min="7678" max="7924" width="9.140625" style="9"/>
    <col min="7925" max="7925" width="5.85546875" style="9" customWidth="1"/>
    <col min="7926" max="7926" width="38.7109375" style="9" customWidth="1"/>
    <col min="7927" max="7927" width="23.28515625" style="9" customWidth="1"/>
    <col min="7928" max="7928" width="22.7109375" style="9" customWidth="1"/>
    <col min="7929" max="7932" width="9.140625" style="9"/>
    <col min="7933" max="7933" width="17.85546875" style="9" customWidth="1"/>
    <col min="7934" max="8180" width="9.140625" style="9"/>
    <col min="8181" max="8181" width="5.85546875" style="9" customWidth="1"/>
    <col min="8182" max="8182" width="38.7109375" style="9" customWidth="1"/>
    <col min="8183" max="8183" width="23.28515625" style="9" customWidth="1"/>
    <col min="8184" max="8184" width="22.7109375" style="9" customWidth="1"/>
    <col min="8185" max="8188" width="9.140625" style="9"/>
    <col min="8189" max="8189" width="17.85546875" style="9" customWidth="1"/>
    <col min="8190" max="8436" width="9.140625" style="9"/>
    <col min="8437" max="8437" width="5.85546875" style="9" customWidth="1"/>
    <col min="8438" max="8438" width="38.7109375" style="9" customWidth="1"/>
    <col min="8439" max="8439" width="23.28515625" style="9" customWidth="1"/>
    <col min="8440" max="8440" width="22.7109375" style="9" customWidth="1"/>
    <col min="8441" max="8444" width="9.140625" style="9"/>
    <col min="8445" max="8445" width="17.85546875" style="9" customWidth="1"/>
    <col min="8446" max="8692" width="9.140625" style="9"/>
    <col min="8693" max="8693" width="5.85546875" style="9" customWidth="1"/>
    <col min="8694" max="8694" width="38.7109375" style="9" customWidth="1"/>
    <col min="8695" max="8695" width="23.28515625" style="9" customWidth="1"/>
    <col min="8696" max="8696" width="22.7109375" style="9" customWidth="1"/>
    <col min="8697" max="8700" width="9.140625" style="9"/>
    <col min="8701" max="8701" width="17.85546875" style="9" customWidth="1"/>
    <col min="8702" max="8948" width="9.140625" style="9"/>
    <col min="8949" max="8949" width="5.85546875" style="9" customWidth="1"/>
    <col min="8950" max="8950" width="38.7109375" style="9" customWidth="1"/>
    <col min="8951" max="8951" width="23.28515625" style="9" customWidth="1"/>
    <col min="8952" max="8952" width="22.7109375" style="9" customWidth="1"/>
    <col min="8953" max="8956" width="9.140625" style="9"/>
    <col min="8957" max="8957" width="17.85546875" style="9" customWidth="1"/>
    <col min="8958" max="9204" width="9.140625" style="9"/>
    <col min="9205" max="9205" width="5.85546875" style="9" customWidth="1"/>
    <col min="9206" max="9206" width="38.7109375" style="9" customWidth="1"/>
    <col min="9207" max="9207" width="23.28515625" style="9" customWidth="1"/>
    <col min="9208" max="9208" width="22.7109375" style="9" customWidth="1"/>
    <col min="9209" max="9212" width="9.140625" style="9"/>
    <col min="9213" max="9213" width="17.85546875" style="9" customWidth="1"/>
    <col min="9214" max="9460" width="9.140625" style="9"/>
    <col min="9461" max="9461" width="5.85546875" style="9" customWidth="1"/>
    <col min="9462" max="9462" width="38.7109375" style="9" customWidth="1"/>
    <col min="9463" max="9463" width="23.28515625" style="9" customWidth="1"/>
    <col min="9464" max="9464" width="22.7109375" style="9" customWidth="1"/>
    <col min="9465" max="9468" width="9.140625" style="9"/>
    <col min="9469" max="9469" width="17.85546875" style="9" customWidth="1"/>
    <col min="9470" max="9716" width="9.140625" style="9"/>
    <col min="9717" max="9717" width="5.85546875" style="9" customWidth="1"/>
    <col min="9718" max="9718" width="38.7109375" style="9" customWidth="1"/>
    <col min="9719" max="9719" width="23.28515625" style="9" customWidth="1"/>
    <col min="9720" max="9720" width="22.7109375" style="9" customWidth="1"/>
    <col min="9721" max="9724" width="9.140625" style="9"/>
    <col min="9725" max="9725" width="17.85546875" style="9" customWidth="1"/>
    <col min="9726" max="9972" width="9.140625" style="9"/>
    <col min="9973" max="9973" width="5.85546875" style="9" customWidth="1"/>
    <col min="9974" max="9974" width="38.7109375" style="9" customWidth="1"/>
    <col min="9975" max="9975" width="23.28515625" style="9" customWidth="1"/>
    <col min="9976" max="9976" width="22.7109375" style="9" customWidth="1"/>
    <col min="9977" max="9980" width="9.140625" style="9"/>
    <col min="9981" max="9981" width="17.85546875" style="9" customWidth="1"/>
    <col min="9982" max="10228" width="9.140625" style="9"/>
    <col min="10229" max="10229" width="5.85546875" style="9" customWidth="1"/>
    <col min="10230" max="10230" width="38.7109375" style="9" customWidth="1"/>
    <col min="10231" max="10231" width="23.28515625" style="9" customWidth="1"/>
    <col min="10232" max="10232" width="22.7109375" style="9" customWidth="1"/>
    <col min="10233" max="10236" width="9.140625" style="9"/>
    <col min="10237" max="10237" width="17.85546875" style="9" customWidth="1"/>
    <col min="10238" max="10484" width="9.140625" style="9"/>
    <col min="10485" max="10485" width="5.85546875" style="9" customWidth="1"/>
    <col min="10486" max="10486" width="38.7109375" style="9" customWidth="1"/>
    <col min="10487" max="10487" width="23.28515625" style="9" customWidth="1"/>
    <col min="10488" max="10488" width="22.7109375" style="9" customWidth="1"/>
    <col min="10489" max="10492" width="9.140625" style="9"/>
    <col min="10493" max="10493" width="17.85546875" style="9" customWidth="1"/>
    <col min="10494" max="10740" width="9.140625" style="9"/>
    <col min="10741" max="10741" width="5.85546875" style="9" customWidth="1"/>
    <col min="10742" max="10742" width="38.7109375" style="9" customWidth="1"/>
    <col min="10743" max="10743" width="23.28515625" style="9" customWidth="1"/>
    <col min="10744" max="10744" width="22.7109375" style="9" customWidth="1"/>
    <col min="10745" max="10748" width="9.140625" style="9"/>
    <col min="10749" max="10749" width="17.85546875" style="9" customWidth="1"/>
    <col min="10750" max="10996" width="9.140625" style="9"/>
    <col min="10997" max="10997" width="5.85546875" style="9" customWidth="1"/>
    <col min="10998" max="10998" width="38.7109375" style="9" customWidth="1"/>
    <col min="10999" max="10999" width="23.28515625" style="9" customWidth="1"/>
    <col min="11000" max="11000" width="22.7109375" style="9" customWidth="1"/>
    <col min="11001" max="11004" width="9.140625" style="9"/>
    <col min="11005" max="11005" width="17.85546875" style="9" customWidth="1"/>
    <col min="11006" max="11252" width="9.140625" style="9"/>
    <col min="11253" max="11253" width="5.85546875" style="9" customWidth="1"/>
    <col min="11254" max="11254" width="38.7109375" style="9" customWidth="1"/>
    <col min="11255" max="11255" width="23.28515625" style="9" customWidth="1"/>
    <col min="11256" max="11256" width="22.7109375" style="9" customWidth="1"/>
    <col min="11257" max="11260" width="9.140625" style="9"/>
    <col min="11261" max="11261" width="17.85546875" style="9" customWidth="1"/>
    <col min="11262" max="11508" width="9.140625" style="9"/>
    <col min="11509" max="11509" width="5.85546875" style="9" customWidth="1"/>
    <col min="11510" max="11510" width="38.7109375" style="9" customWidth="1"/>
    <col min="11511" max="11511" width="23.28515625" style="9" customWidth="1"/>
    <col min="11512" max="11512" width="22.7109375" style="9" customWidth="1"/>
    <col min="11513" max="11516" width="9.140625" style="9"/>
    <col min="11517" max="11517" width="17.85546875" style="9" customWidth="1"/>
    <col min="11518" max="11764" width="9.140625" style="9"/>
    <col min="11765" max="11765" width="5.85546875" style="9" customWidth="1"/>
    <col min="11766" max="11766" width="38.7109375" style="9" customWidth="1"/>
    <col min="11767" max="11767" width="23.28515625" style="9" customWidth="1"/>
    <col min="11768" max="11768" width="22.7109375" style="9" customWidth="1"/>
    <col min="11769" max="11772" width="9.140625" style="9"/>
    <col min="11773" max="11773" width="17.85546875" style="9" customWidth="1"/>
    <col min="11774" max="12020" width="9.140625" style="9"/>
    <col min="12021" max="12021" width="5.85546875" style="9" customWidth="1"/>
    <col min="12022" max="12022" width="38.7109375" style="9" customWidth="1"/>
    <col min="12023" max="12023" width="23.28515625" style="9" customWidth="1"/>
    <col min="12024" max="12024" width="22.7109375" style="9" customWidth="1"/>
    <col min="12025" max="12028" width="9.140625" style="9"/>
    <col min="12029" max="12029" width="17.85546875" style="9" customWidth="1"/>
    <col min="12030" max="12276" width="9.140625" style="9"/>
    <col min="12277" max="12277" width="5.85546875" style="9" customWidth="1"/>
    <col min="12278" max="12278" width="38.7109375" style="9" customWidth="1"/>
    <col min="12279" max="12279" width="23.28515625" style="9" customWidth="1"/>
    <col min="12280" max="12280" width="22.7109375" style="9" customWidth="1"/>
    <col min="12281" max="12284" width="9.140625" style="9"/>
    <col min="12285" max="12285" width="17.85546875" style="9" customWidth="1"/>
    <col min="12286" max="12532" width="9.140625" style="9"/>
    <col min="12533" max="12533" width="5.85546875" style="9" customWidth="1"/>
    <col min="12534" max="12534" width="38.7109375" style="9" customWidth="1"/>
    <col min="12535" max="12535" width="23.28515625" style="9" customWidth="1"/>
    <col min="12536" max="12536" width="22.7109375" style="9" customWidth="1"/>
    <col min="12537" max="12540" width="9.140625" style="9"/>
    <col min="12541" max="12541" width="17.85546875" style="9" customWidth="1"/>
    <col min="12542" max="12788" width="9.140625" style="9"/>
    <col min="12789" max="12789" width="5.85546875" style="9" customWidth="1"/>
    <col min="12790" max="12790" width="38.7109375" style="9" customWidth="1"/>
    <col min="12791" max="12791" width="23.28515625" style="9" customWidth="1"/>
    <col min="12792" max="12792" width="22.7109375" style="9" customWidth="1"/>
    <col min="12793" max="12796" width="9.140625" style="9"/>
    <col min="12797" max="12797" width="17.85546875" style="9" customWidth="1"/>
    <col min="12798" max="13044" width="9.140625" style="9"/>
    <col min="13045" max="13045" width="5.85546875" style="9" customWidth="1"/>
    <col min="13046" max="13046" width="38.7109375" style="9" customWidth="1"/>
    <col min="13047" max="13047" width="23.28515625" style="9" customWidth="1"/>
    <col min="13048" max="13048" width="22.7109375" style="9" customWidth="1"/>
    <col min="13049" max="13052" width="9.140625" style="9"/>
    <col min="13053" max="13053" width="17.85546875" style="9" customWidth="1"/>
    <col min="13054" max="13300" width="9.140625" style="9"/>
    <col min="13301" max="13301" width="5.85546875" style="9" customWidth="1"/>
    <col min="13302" max="13302" width="38.7109375" style="9" customWidth="1"/>
    <col min="13303" max="13303" width="23.28515625" style="9" customWidth="1"/>
    <col min="13304" max="13304" width="22.7109375" style="9" customWidth="1"/>
    <col min="13305" max="13308" width="9.140625" style="9"/>
    <col min="13309" max="13309" width="17.85546875" style="9" customWidth="1"/>
    <col min="13310" max="13556" width="9.140625" style="9"/>
    <col min="13557" max="13557" width="5.85546875" style="9" customWidth="1"/>
    <col min="13558" max="13558" width="38.7109375" style="9" customWidth="1"/>
    <col min="13559" max="13559" width="23.28515625" style="9" customWidth="1"/>
    <col min="13560" max="13560" width="22.7109375" style="9" customWidth="1"/>
    <col min="13561" max="13564" width="9.140625" style="9"/>
    <col min="13565" max="13565" width="17.85546875" style="9" customWidth="1"/>
    <col min="13566" max="13812" width="9.140625" style="9"/>
    <col min="13813" max="13813" width="5.85546875" style="9" customWidth="1"/>
    <col min="13814" max="13814" width="38.7109375" style="9" customWidth="1"/>
    <col min="13815" max="13815" width="23.28515625" style="9" customWidth="1"/>
    <col min="13816" max="13816" width="22.7109375" style="9" customWidth="1"/>
    <col min="13817" max="13820" width="9.140625" style="9"/>
    <col min="13821" max="13821" width="17.85546875" style="9" customWidth="1"/>
    <col min="13822" max="14068" width="9.140625" style="9"/>
    <col min="14069" max="14069" width="5.85546875" style="9" customWidth="1"/>
    <col min="14070" max="14070" width="38.7109375" style="9" customWidth="1"/>
    <col min="14071" max="14071" width="23.28515625" style="9" customWidth="1"/>
    <col min="14072" max="14072" width="22.7109375" style="9" customWidth="1"/>
    <col min="14073" max="14076" width="9.140625" style="9"/>
    <col min="14077" max="14077" width="17.85546875" style="9" customWidth="1"/>
    <col min="14078" max="14324" width="9.140625" style="9"/>
    <col min="14325" max="14325" width="5.85546875" style="9" customWidth="1"/>
    <col min="14326" max="14326" width="38.7109375" style="9" customWidth="1"/>
    <col min="14327" max="14327" width="23.28515625" style="9" customWidth="1"/>
    <col min="14328" max="14328" width="22.7109375" style="9" customWidth="1"/>
    <col min="14329" max="14332" width="9.140625" style="9"/>
    <col min="14333" max="14333" width="17.85546875" style="9" customWidth="1"/>
    <col min="14334" max="14580" width="9.140625" style="9"/>
    <col min="14581" max="14581" width="5.85546875" style="9" customWidth="1"/>
    <col min="14582" max="14582" width="38.7109375" style="9" customWidth="1"/>
    <col min="14583" max="14583" width="23.28515625" style="9" customWidth="1"/>
    <col min="14584" max="14584" width="22.7109375" style="9" customWidth="1"/>
    <col min="14585" max="14588" width="9.140625" style="9"/>
    <col min="14589" max="14589" width="17.85546875" style="9" customWidth="1"/>
    <col min="14590" max="14836" width="9.140625" style="9"/>
    <col min="14837" max="14837" width="5.85546875" style="9" customWidth="1"/>
    <col min="14838" max="14838" width="38.7109375" style="9" customWidth="1"/>
    <col min="14839" max="14839" width="23.28515625" style="9" customWidth="1"/>
    <col min="14840" max="14840" width="22.7109375" style="9" customWidth="1"/>
    <col min="14841" max="14844" width="9.140625" style="9"/>
    <col min="14845" max="14845" width="17.85546875" style="9" customWidth="1"/>
    <col min="14846" max="15092" width="9.140625" style="9"/>
    <col min="15093" max="15093" width="5.85546875" style="9" customWidth="1"/>
    <col min="15094" max="15094" width="38.7109375" style="9" customWidth="1"/>
    <col min="15095" max="15095" width="23.28515625" style="9" customWidth="1"/>
    <col min="15096" max="15096" width="22.7109375" style="9" customWidth="1"/>
    <col min="15097" max="15100" width="9.140625" style="9"/>
    <col min="15101" max="15101" width="17.85546875" style="9" customWidth="1"/>
    <col min="15102" max="15348" width="9.140625" style="9"/>
    <col min="15349" max="15349" width="5.85546875" style="9" customWidth="1"/>
    <col min="15350" max="15350" width="38.7109375" style="9" customWidth="1"/>
    <col min="15351" max="15351" width="23.28515625" style="9" customWidth="1"/>
    <col min="15352" max="15352" width="22.7109375" style="9" customWidth="1"/>
    <col min="15353" max="15356" width="9.140625" style="9"/>
    <col min="15357" max="15357" width="17.85546875" style="9" customWidth="1"/>
    <col min="15358" max="15604" width="9.140625" style="9"/>
    <col min="15605" max="15605" width="5.85546875" style="9" customWidth="1"/>
    <col min="15606" max="15606" width="38.7109375" style="9" customWidth="1"/>
    <col min="15607" max="15607" width="23.28515625" style="9" customWidth="1"/>
    <col min="15608" max="15608" width="22.7109375" style="9" customWidth="1"/>
    <col min="15609" max="15612" width="9.140625" style="9"/>
    <col min="15613" max="15613" width="17.85546875" style="9" customWidth="1"/>
    <col min="15614" max="15860" width="9.140625" style="9"/>
    <col min="15861" max="15861" width="5.85546875" style="9" customWidth="1"/>
    <col min="15862" max="15862" width="38.7109375" style="9" customWidth="1"/>
    <col min="15863" max="15863" width="23.28515625" style="9" customWidth="1"/>
    <col min="15864" max="15864" width="22.7109375" style="9" customWidth="1"/>
    <col min="15865" max="15868" width="9.140625" style="9"/>
    <col min="15869" max="15869" width="17.85546875" style="9" customWidth="1"/>
    <col min="15870" max="16116" width="9.140625" style="9"/>
    <col min="16117" max="16117" width="5.85546875" style="9" customWidth="1"/>
    <col min="16118" max="16118" width="38.7109375" style="9" customWidth="1"/>
    <col min="16119" max="16119" width="23.28515625" style="9" customWidth="1"/>
    <col min="16120" max="16120" width="22.7109375" style="9" customWidth="1"/>
    <col min="16121" max="16124" width="9.140625" style="9"/>
    <col min="16125" max="16125" width="17.85546875" style="9" customWidth="1"/>
    <col min="16126" max="16384" width="9.140625" style="9"/>
  </cols>
  <sheetData>
    <row r="1" spans="1:4" s="80" customFormat="1" ht="15.75">
      <c r="B1" s="81"/>
    </row>
    <row r="2" spans="1:4" s="80" customFormat="1" ht="15.75">
      <c r="B2" s="174" t="s">
        <v>162</v>
      </c>
      <c r="C2" s="174"/>
    </row>
    <row r="3" spans="1:4" s="80" customFormat="1" ht="15.75">
      <c r="A3" s="82"/>
      <c r="B3" s="174" t="s">
        <v>165</v>
      </c>
      <c r="C3" s="174"/>
    </row>
    <row r="4" spans="1:4" s="80" customFormat="1" ht="15.75">
      <c r="A4" s="82"/>
      <c r="B4" s="83" t="s">
        <v>166</v>
      </c>
      <c r="C4" s="83"/>
    </row>
    <row r="5" spans="1:4">
      <c r="B5" s="123"/>
    </row>
    <row r="6" spans="1:4" ht="15.75">
      <c r="B6" s="124" t="s">
        <v>208</v>
      </c>
    </row>
    <row r="8" spans="1:4" ht="18">
      <c r="A8" s="125"/>
      <c r="B8" s="175" t="s">
        <v>209</v>
      </c>
      <c r="C8" s="176" t="s">
        <v>210</v>
      </c>
      <c r="D8" s="176"/>
    </row>
    <row r="9" spans="1:4" ht="18">
      <c r="A9" s="125"/>
      <c r="B9" s="176"/>
      <c r="C9" s="126" t="s">
        <v>211</v>
      </c>
      <c r="D9" s="126" t="s">
        <v>212</v>
      </c>
    </row>
    <row r="10" spans="1:4" ht="26.25">
      <c r="A10" s="125"/>
      <c r="B10" s="127" t="s">
        <v>213</v>
      </c>
      <c r="C10" s="128">
        <f>SUM(C11:C14)</f>
        <v>2700.59</v>
      </c>
      <c r="D10" s="128">
        <f>SUM(D11:D14)</f>
        <v>3347.73</v>
      </c>
    </row>
    <row r="11" spans="1:4" ht="18">
      <c r="A11" s="125"/>
      <c r="B11" s="129" t="s">
        <v>214</v>
      </c>
      <c r="C11" s="128">
        <v>851.2</v>
      </c>
      <c r="D11" s="128">
        <v>996.69</v>
      </c>
    </row>
    <row r="12" spans="1:4" ht="18">
      <c r="A12" s="125"/>
      <c r="B12" s="130" t="s">
        <v>215</v>
      </c>
      <c r="C12" s="128">
        <v>1724.39</v>
      </c>
      <c r="D12" s="128">
        <v>2216.04</v>
      </c>
    </row>
    <row r="13" spans="1:4" ht="18">
      <c r="A13" s="125"/>
      <c r="B13" s="130" t="s">
        <v>216</v>
      </c>
      <c r="C13" s="128">
        <v>125</v>
      </c>
      <c r="D13" s="128">
        <v>135</v>
      </c>
    </row>
    <row r="14" spans="1:4" ht="18">
      <c r="A14" s="125"/>
      <c r="B14" s="130"/>
      <c r="C14" s="128"/>
      <c r="D14" s="128"/>
    </row>
    <row r="15" spans="1:4" ht="26.25">
      <c r="A15" s="125"/>
      <c r="B15" s="127" t="s">
        <v>217</v>
      </c>
      <c r="C15" s="128">
        <v>0</v>
      </c>
      <c r="D15" s="128">
        <v>0</v>
      </c>
    </row>
  </sheetData>
  <mergeCells count="4">
    <mergeCell ref="B2:C2"/>
    <mergeCell ref="B3:C3"/>
    <mergeCell ref="B8:B9"/>
    <mergeCell ref="C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6"/>
  <sheetViews>
    <sheetView topLeftCell="A13" workbookViewId="0">
      <selection activeCell="I29" sqref="I29"/>
    </sheetView>
  </sheetViews>
  <sheetFormatPr defaultRowHeight="15.75"/>
  <cols>
    <col min="1" max="1" width="3.7109375" style="131" customWidth="1"/>
    <col min="2" max="2" width="72.140625" style="131" customWidth="1"/>
    <col min="3" max="3" width="18.5703125" style="133" customWidth="1"/>
    <col min="4" max="4" width="9.5703125" style="131" hidden="1" customWidth="1"/>
    <col min="5" max="5" width="13.28515625" style="131" customWidth="1"/>
    <col min="6" max="246" width="9.140625" style="131"/>
    <col min="247" max="247" width="3.7109375" style="131" customWidth="1"/>
    <col min="248" max="248" width="72.140625" style="131" customWidth="1"/>
    <col min="249" max="249" width="18.5703125" style="131" customWidth="1"/>
    <col min="250" max="250" width="0" style="131" hidden="1" customWidth="1"/>
    <col min="251" max="252" width="13.28515625" style="131" customWidth="1"/>
    <col min="253" max="253" width="74.28515625" style="131" customWidth="1"/>
    <col min="254" max="256" width="9.140625" style="131"/>
    <col min="257" max="257" width="0" style="131" hidden="1" customWidth="1"/>
    <col min="258" max="258" width="9.140625" style="131"/>
    <col min="259" max="259" width="13.140625" style="131" bestFit="1" customWidth="1"/>
    <col min="260" max="260" width="11.28515625" style="131" bestFit="1" customWidth="1"/>
    <col min="261" max="502" width="9.140625" style="131"/>
    <col min="503" max="503" width="3.7109375" style="131" customWidth="1"/>
    <col min="504" max="504" width="72.140625" style="131" customWidth="1"/>
    <col min="505" max="505" width="18.5703125" style="131" customWidth="1"/>
    <col min="506" max="506" width="0" style="131" hidden="1" customWidth="1"/>
    <col min="507" max="508" width="13.28515625" style="131" customWidth="1"/>
    <col min="509" max="509" width="74.28515625" style="131" customWidth="1"/>
    <col min="510" max="512" width="9.140625" style="131"/>
    <col min="513" max="513" width="0" style="131" hidden="1" customWidth="1"/>
    <col min="514" max="514" width="9.140625" style="131"/>
    <col min="515" max="515" width="13.140625" style="131" bestFit="1" customWidth="1"/>
    <col min="516" max="516" width="11.28515625" style="131" bestFit="1" customWidth="1"/>
    <col min="517" max="758" width="9.140625" style="131"/>
    <col min="759" max="759" width="3.7109375" style="131" customWidth="1"/>
    <col min="760" max="760" width="72.140625" style="131" customWidth="1"/>
    <col min="761" max="761" width="18.5703125" style="131" customWidth="1"/>
    <col min="762" max="762" width="0" style="131" hidden="1" customWidth="1"/>
    <col min="763" max="764" width="13.28515625" style="131" customWidth="1"/>
    <col min="765" max="765" width="74.28515625" style="131" customWidth="1"/>
    <col min="766" max="768" width="9.140625" style="131"/>
    <col min="769" max="769" width="0" style="131" hidden="1" customWidth="1"/>
    <col min="770" max="770" width="9.140625" style="131"/>
    <col min="771" max="771" width="13.140625" style="131" bestFit="1" customWidth="1"/>
    <col min="772" max="772" width="11.28515625" style="131" bestFit="1" customWidth="1"/>
    <col min="773" max="1014" width="9.140625" style="131"/>
    <col min="1015" max="1015" width="3.7109375" style="131" customWidth="1"/>
    <col min="1016" max="1016" width="72.140625" style="131" customWidth="1"/>
    <col min="1017" max="1017" width="18.5703125" style="131" customWidth="1"/>
    <col min="1018" max="1018" width="0" style="131" hidden="1" customWidth="1"/>
    <col min="1019" max="1020" width="13.28515625" style="131" customWidth="1"/>
    <col min="1021" max="1021" width="74.28515625" style="131" customWidth="1"/>
    <col min="1022" max="1024" width="9.140625" style="131"/>
    <col min="1025" max="1025" width="0" style="131" hidden="1" customWidth="1"/>
    <col min="1026" max="1026" width="9.140625" style="131"/>
    <col min="1027" max="1027" width="13.140625" style="131" bestFit="1" customWidth="1"/>
    <col min="1028" max="1028" width="11.28515625" style="131" bestFit="1" customWidth="1"/>
    <col min="1029" max="1270" width="9.140625" style="131"/>
    <col min="1271" max="1271" width="3.7109375" style="131" customWidth="1"/>
    <col min="1272" max="1272" width="72.140625" style="131" customWidth="1"/>
    <col min="1273" max="1273" width="18.5703125" style="131" customWidth="1"/>
    <col min="1274" max="1274" width="0" style="131" hidden="1" customWidth="1"/>
    <col min="1275" max="1276" width="13.28515625" style="131" customWidth="1"/>
    <col min="1277" max="1277" width="74.28515625" style="131" customWidth="1"/>
    <col min="1278" max="1280" width="9.140625" style="131"/>
    <col min="1281" max="1281" width="0" style="131" hidden="1" customWidth="1"/>
    <col min="1282" max="1282" width="9.140625" style="131"/>
    <col min="1283" max="1283" width="13.140625" style="131" bestFit="1" customWidth="1"/>
    <col min="1284" max="1284" width="11.28515625" style="131" bestFit="1" customWidth="1"/>
    <col min="1285" max="1526" width="9.140625" style="131"/>
    <col min="1527" max="1527" width="3.7109375" style="131" customWidth="1"/>
    <col min="1528" max="1528" width="72.140625" style="131" customWidth="1"/>
    <col min="1529" max="1529" width="18.5703125" style="131" customWidth="1"/>
    <col min="1530" max="1530" width="0" style="131" hidden="1" customWidth="1"/>
    <col min="1531" max="1532" width="13.28515625" style="131" customWidth="1"/>
    <col min="1533" max="1533" width="74.28515625" style="131" customWidth="1"/>
    <col min="1534" max="1536" width="9.140625" style="131"/>
    <col min="1537" max="1537" width="0" style="131" hidden="1" customWidth="1"/>
    <col min="1538" max="1538" width="9.140625" style="131"/>
    <col min="1539" max="1539" width="13.140625" style="131" bestFit="1" customWidth="1"/>
    <col min="1540" max="1540" width="11.28515625" style="131" bestFit="1" customWidth="1"/>
    <col min="1541" max="1782" width="9.140625" style="131"/>
    <col min="1783" max="1783" width="3.7109375" style="131" customWidth="1"/>
    <col min="1784" max="1784" width="72.140625" style="131" customWidth="1"/>
    <col min="1785" max="1785" width="18.5703125" style="131" customWidth="1"/>
    <col min="1786" max="1786" width="0" style="131" hidden="1" customWidth="1"/>
    <col min="1787" max="1788" width="13.28515625" style="131" customWidth="1"/>
    <col min="1789" max="1789" width="74.28515625" style="131" customWidth="1"/>
    <col min="1790" max="1792" width="9.140625" style="131"/>
    <col min="1793" max="1793" width="0" style="131" hidden="1" customWidth="1"/>
    <col min="1794" max="1794" width="9.140625" style="131"/>
    <col min="1795" max="1795" width="13.140625" style="131" bestFit="1" customWidth="1"/>
    <col min="1796" max="1796" width="11.28515625" style="131" bestFit="1" customWidth="1"/>
    <col min="1797" max="2038" width="9.140625" style="131"/>
    <col min="2039" max="2039" width="3.7109375" style="131" customWidth="1"/>
    <col min="2040" max="2040" width="72.140625" style="131" customWidth="1"/>
    <col min="2041" max="2041" width="18.5703125" style="131" customWidth="1"/>
    <col min="2042" max="2042" width="0" style="131" hidden="1" customWidth="1"/>
    <col min="2043" max="2044" width="13.28515625" style="131" customWidth="1"/>
    <col min="2045" max="2045" width="74.28515625" style="131" customWidth="1"/>
    <col min="2046" max="2048" width="9.140625" style="131"/>
    <col min="2049" max="2049" width="0" style="131" hidden="1" customWidth="1"/>
    <col min="2050" max="2050" width="9.140625" style="131"/>
    <col min="2051" max="2051" width="13.140625" style="131" bestFit="1" customWidth="1"/>
    <col min="2052" max="2052" width="11.28515625" style="131" bestFit="1" customWidth="1"/>
    <col min="2053" max="2294" width="9.140625" style="131"/>
    <col min="2295" max="2295" width="3.7109375" style="131" customWidth="1"/>
    <col min="2296" max="2296" width="72.140625" style="131" customWidth="1"/>
    <col min="2297" max="2297" width="18.5703125" style="131" customWidth="1"/>
    <col min="2298" max="2298" width="0" style="131" hidden="1" customWidth="1"/>
    <col min="2299" max="2300" width="13.28515625" style="131" customWidth="1"/>
    <col min="2301" max="2301" width="74.28515625" style="131" customWidth="1"/>
    <col min="2302" max="2304" width="9.140625" style="131"/>
    <col min="2305" max="2305" width="0" style="131" hidden="1" customWidth="1"/>
    <col min="2306" max="2306" width="9.140625" style="131"/>
    <col min="2307" max="2307" width="13.140625" style="131" bestFit="1" customWidth="1"/>
    <col min="2308" max="2308" width="11.28515625" style="131" bestFit="1" customWidth="1"/>
    <col min="2309" max="2550" width="9.140625" style="131"/>
    <col min="2551" max="2551" width="3.7109375" style="131" customWidth="1"/>
    <col min="2552" max="2552" width="72.140625" style="131" customWidth="1"/>
    <col min="2553" max="2553" width="18.5703125" style="131" customWidth="1"/>
    <col min="2554" max="2554" width="0" style="131" hidden="1" customWidth="1"/>
    <col min="2555" max="2556" width="13.28515625" style="131" customWidth="1"/>
    <col min="2557" max="2557" width="74.28515625" style="131" customWidth="1"/>
    <col min="2558" max="2560" width="9.140625" style="131"/>
    <col min="2561" max="2561" width="0" style="131" hidden="1" customWidth="1"/>
    <col min="2562" max="2562" width="9.140625" style="131"/>
    <col min="2563" max="2563" width="13.140625" style="131" bestFit="1" customWidth="1"/>
    <col min="2564" max="2564" width="11.28515625" style="131" bestFit="1" customWidth="1"/>
    <col min="2565" max="2806" width="9.140625" style="131"/>
    <col min="2807" max="2807" width="3.7109375" style="131" customWidth="1"/>
    <col min="2808" max="2808" width="72.140625" style="131" customWidth="1"/>
    <col min="2809" max="2809" width="18.5703125" style="131" customWidth="1"/>
    <col min="2810" max="2810" width="0" style="131" hidden="1" customWidth="1"/>
    <col min="2811" max="2812" width="13.28515625" style="131" customWidth="1"/>
    <col min="2813" max="2813" width="74.28515625" style="131" customWidth="1"/>
    <col min="2814" max="2816" width="9.140625" style="131"/>
    <col min="2817" max="2817" width="0" style="131" hidden="1" customWidth="1"/>
    <col min="2818" max="2818" width="9.140625" style="131"/>
    <col min="2819" max="2819" width="13.140625" style="131" bestFit="1" customWidth="1"/>
    <col min="2820" max="2820" width="11.28515625" style="131" bestFit="1" customWidth="1"/>
    <col min="2821" max="3062" width="9.140625" style="131"/>
    <col min="3063" max="3063" width="3.7109375" style="131" customWidth="1"/>
    <col min="3064" max="3064" width="72.140625" style="131" customWidth="1"/>
    <col min="3065" max="3065" width="18.5703125" style="131" customWidth="1"/>
    <col min="3066" max="3066" width="0" style="131" hidden="1" customWidth="1"/>
    <col min="3067" max="3068" width="13.28515625" style="131" customWidth="1"/>
    <col min="3069" max="3069" width="74.28515625" style="131" customWidth="1"/>
    <col min="3070" max="3072" width="9.140625" style="131"/>
    <col min="3073" max="3073" width="0" style="131" hidden="1" customWidth="1"/>
    <col min="3074" max="3074" width="9.140625" style="131"/>
    <col min="3075" max="3075" width="13.140625" style="131" bestFit="1" customWidth="1"/>
    <col min="3076" max="3076" width="11.28515625" style="131" bestFit="1" customWidth="1"/>
    <col min="3077" max="3318" width="9.140625" style="131"/>
    <col min="3319" max="3319" width="3.7109375" style="131" customWidth="1"/>
    <col min="3320" max="3320" width="72.140625" style="131" customWidth="1"/>
    <col min="3321" max="3321" width="18.5703125" style="131" customWidth="1"/>
    <col min="3322" max="3322" width="0" style="131" hidden="1" customWidth="1"/>
    <col min="3323" max="3324" width="13.28515625" style="131" customWidth="1"/>
    <col min="3325" max="3325" width="74.28515625" style="131" customWidth="1"/>
    <col min="3326" max="3328" width="9.140625" style="131"/>
    <col min="3329" max="3329" width="0" style="131" hidden="1" customWidth="1"/>
    <col min="3330" max="3330" width="9.140625" style="131"/>
    <col min="3331" max="3331" width="13.140625" style="131" bestFit="1" customWidth="1"/>
    <col min="3332" max="3332" width="11.28515625" style="131" bestFit="1" customWidth="1"/>
    <col min="3333" max="3574" width="9.140625" style="131"/>
    <col min="3575" max="3575" width="3.7109375" style="131" customWidth="1"/>
    <col min="3576" max="3576" width="72.140625" style="131" customWidth="1"/>
    <col min="3577" max="3577" width="18.5703125" style="131" customWidth="1"/>
    <col min="3578" max="3578" width="0" style="131" hidden="1" customWidth="1"/>
    <col min="3579" max="3580" width="13.28515625" style="131" customWidth="1"/>
    <col min="3581" max="3581" width="74.28515625" style="131" customWidth="1"/>
    <col min="3582" max="3584" width="9.140625" style="131"/>
    <col min="3585" max="3585" width="0" style="131" hidden="1" customWidth="1"/>
    <col min="3586" max="3586" width="9.140625" style="131"/>
    <col min="3587" max="3587" width="13.140625" style="131" bestFit="1" customWidth="1"/>
    <col min="3588" max="3588" width="11.28515625" style="131" bestFit="1" customWidth="1"/>
    <col min="3589" max="3830" width="9.140625" style="131"/>
    <col min="3831" max="3831" width="3.7109375" style="131" customWidth="1"/>
    <col min="3832" max="3832" width="72.140625" style="131" customWidth="1"/>
    <col min="3833" max="3833" width="18.5703125" style="131" customWidth="1"/>
    <col min="3834" max="3834" width="0" style="131" hidden="1" customWidth="1"/>
    <col min="3835" max="3836" width="13.28515625" style="131" customWidth="1"/>
    <col min="3837" max="3837" width="74.28515625" style="131" customWidth="1"/>
    <col min="3838" max="3840" width="9.140625" style="131"/>
    <col min="3841" max="3841" width="0" style="131" hidden="1" customWidth="1"/>
    <col min="3842" max="3842" width="9.140625" style="131"/>
    <col min="3843" max="3843" width="13.140625" style="131" bestFit="1" customWidth="1"/>
    <col min="3844" max="3844" width="11.28515625" style="131" bestFit="1" customWidth="1"/>
    <col min="3845" max="4086" width="9.140625" style="131"/>
    <col min="4087" max="4087" width="3.7109375" style="131" customWidth="1"/>
    <col min="4088" max="4088" width="72.140625" style="131" customWidth="1"/>
    <col min="4089" max="4089" width="18.5703125" style="131" customWidth="1"/>
    <col min="4090" max="4090" width="0" style="131" hidden="1" customWidth="1"/>
    <col min="4091" max="4092" width="13.28515625" style="131" customWidth="1"/>
    <col min="4093" max="4093" width="74.28515625" style="131" customWidth="1"/>
    <col min="4094" max="4096" width="9.140625" style="131"/>
    <col min="4097" max="4097" width="0" style="131" hidden="1" customWidth="1"/>
    <col min="4098" max="4098" width="9.140625" style="131"/>
    <col min="4099" max="4099" width="13.140625" style="131" bestFit="1" customWidth="1"/>
    <col min="4100" max="4100" width="11.28515625" style="131" bestFit="1" customWidth="1"/>
    <col min="4101" max="4342" width="9.140625" style="131"/>
    <col min="4343" max="4343" width="3.7109375" style="131" customWidth="1"/>
    <col min="4344" max="4344" width="72.140625" style="131" customWidth="1"/>
    <col min="4345" max="4345" width="18.5703125" style="131" customWidth="1"/>
    <col min="4346" max="4346" width="0" style="131" hidden="1" customWidth="1"/>
    <col min="4347" max="4348" width="13.28515625" style="131" customWidth="1"/>
    <col min="4349" max="4349" width="74.28515625" style="131" customWidth="1"/>
    <col min="4350" max="4352" width="9.140625" style="131"/>
    <col min="4353" max="4353" width="0" style="131" hidden="1" customWidth="1"/>
    <col min="4354" max="4354" width="9.140625" style="131"/>
    <col min="4355" max="4355" width="13.140625" style="131" bestFit="1" customWidth="1"/>
    <col min="4356" max="4356" width="11.28515625" style="131" bestFit="1" customWidth="1"/>
    <col min="4357" max="4598" width="9.140625" style="131"/>
    <col min="4599" max="4599" width="3.7109375" style="131" customWidth="1"/>
    <col min="4600" max="4600" width="72.140625" style="131" customWidth="1"/>
    <col min="4601" max="4601" width="18.5703125" style="131" customWidth="1"/>
    <col min="4602" max="4602" width="0" style="131" hidden="1" customWidth="1"/>
    <col min="4603" max="4604" width="13.28515625" style="131" customWidth="1"/>
    <col min="4605" max="4605" width="74.28515625" style="131" customWidth="1"/>
    <col min="4606" max="4608" width="9.140625" style="131"/>
    <col min="4609" max="4609" width="0" style="131" hidden="1" customWidth="1"/>
    <col min="4610" max="4610" width="9.140625" style="131"/>
    <col min="4611" max="4611" width="13.140625" style="131" bestFit="1" customWidth="1"/>
    <col min="4612" max="4612" width="11.28515625" style="131" bestFit="1" customWidth="1"/>
    <col min="4613" max="4854" width="9.140625" style="131"/>
    <col min="4855" max="4855" width="3.7109375" style="131" customWidth="1"/>
    <col min="4856" max="4856" width="72.140625" style="131" customWidth="1"/>
    <col min="4857" max="4857" width="18.5703125" style="131" customWidth="1"/>
    <col min="4858" max="4858" width="0" style="131" hidden="1" customWidth="1"/>
    <col min="4859" max="4860" width="13.28515625" style="131" customWidth="1"/>
    <col min="4861" max="4861" width="74.28515625" style="131" customWidth="1"/>
    <col min="4862" max="4864" width="9.140625" style="131"/>
    <col min="4865" max="4865" width="0" style="131" hidden="1" customWidth="1"/>
    <col min="4866" max="4866" width="9.140625" style="131"/>
    <col min="4867" max="4867" width="13.140625" style="131" bestFit="1" customWidth="1"/>
    <col min="4868" max="4868" width="11.28515625" style="131" bestFit="1" customWidth="1"/>
    <col min="4869" max="5110" width="9.140625" style="131"/>
    <col min="5111" max="5111" width="3.7109375" style="131" customWidth="1"/>
    <col min="5112" max="5112" width="72.140625" style="131" customWidth="1"/>
    <col min="5113" max="5113" width="18.5703125" style="131" customWidth="1"/>
    <col min="5114" max="5114" width="0" style="131" hidden="1" customWidth="1"/>
    <col min="5115" max="5116" width="13.28515625" style="131" customWidth="1"/>
    <col min="5117" max="5117" width="74.28515625" style="131" customWidth="1"/>
    <col min="5118" max="5120" width="9.140625" style="131"/>
    <col min="5121" max="5121" width="0" style="131" hidden="1" customWidth="1"/>
    <col min="5122" max="5122" width="9.140625" style="131"/>
    <col min="5123" max="5123" width="13.140625" style="131" bestFit="1" customWidth="1"/>
    <col min="5124" max="5124" width="11.28515625" style="131" bestFit="1" customWidth="1"/>
    <col min="5125" max="5366" width="9.140625" style="131"/>
    <col min="5367" max="5367" width="3.7109375" style="131" customWidth="1"/>
    <col min="5368" max="5368" width="72.140625" style="131" customWidth="1"/>
    <col min="5369" max="5369" width="18.5703125" style="131" customWidth="1"/>
    <col min="5370" max="5370" width="0" style="131" hidden="1" customWidth="1"/>
    <col min="5371" max="5372" width="13.28515625" style="131" customWidth="1"/>
    <col min="5373" max="5373" width="74.28515625" style="131" customWidth="1"/>
    <col min="5374" max="5376" width="9.140625" style="131"/>
    <col min="5377" max="5377" width="0" style="131" hidden="1" customWidth="1"/>
    <col min="5378" max="5378" width="9.140625" style="131"/>
    <col min="5379" max="5379" width="13.140625" style="131" bestFit="1" customWidth="1"/>
    <col min="5380" max="5380" width="11.28515625" style="131" bestFit="1" customWidth="1"/>
    <col min="5381" max="5622" width="9.140625" style="131"/>
    <col min="5623" max="5623" width="3.7109375" style="131" customWidth="1"/>
    <col min="5624" max="5624" width="72.140625" style="131" customWidth="1"/>
    <col min="5625" max="5625" width="18.5703125" style="131" customWidth="1"/>
    <col min="5626" max="5626" width="0" style="131" hidden="1" customWidth="1"/>
    <col min="5627" max="5628" width="13.28515625" style="131" customWidth="1"/>
    <col min="5629" max="5629" width="74.28515625" style="131" customWidth="1"/>
    <col min="5630" max="5632" width="9.140625" style="131"/>
    <col min="5633" max="5633" width="0" style="131" hidden="1" customWidth="1"/>
    <col min="5634" max="5634" width="9.140625" style="131"/>
    <col min="5635" max="5635" width="13.140625" style="131" bestFit="1" customWidth="1"/>
    <col min="5636" max="5636" width="11.28515625" style="131" bestFit="1" customWidth="1"/>
    <col min="5637" max="5878" width="9.140625" style="131"/>
    <col min="5879" max="5879" width="3.7109375" style="131" customWidth="1"/>
    <col min="5880" max="5880" width="72.140625" style="131" customWidth="1"/>
    <col min="5881" max="5881" width="18.5703125" style="131" customWidth="1"/>
    <col min="5882" max="5882" width="0" style="131" hidden="1" customWidth="1"/>
    <col min="5883" max="5884" width="13.28515625" style="131" customWidth="1"/>
    <col min="5885" max="5885" width="74.28515625" style="131" customWidth="1"/>
    <col min="5886" max="5888" width="9.140625" style="131"/>
    <col min="5889" max="5889" width="0" style="131" hidden="1" customWidth="1"/>
    <col min="5890" max="5890" width="9.140625" style="131"/>
    <col min="5891" max="5891" width="13.140625" style="131" bestFit="1" customWidth="1"/>
    <col min="5892" max="5892" width="11.28515625" style="131" bestFit="1" customWidth="1"/>
    <col min="5893" max="6134" width="9.140625" style="131"/>
    <col min="6135" max="6135" width="3.7109375" style="131" customWidth="1"/>
    <col min="6136" max="6136" width="72.140625" style="131" customWidth="1"/>
    <col min="6137" max="6137" width="18.5703125" style="131" customWidth="1"/>
    <col min="6138" max="6138" width="0" style="131" hidden="1" customWidth="1"/>
    <col min="6139" max="6140" width="13.28515625" style="131" customWidth="1"/>
    <col min="6141" max="6141" width="74.28515625" style="131" customWidth="1"/>
    <col min="6142" max="6144" width="9.140625" style="131"/>
    <col min="6145" max="6145" width="0" style="131" hidden="1" customWidth="1"/>
    <col min="6146" max="6146" width="9.140625" style="131"/>
    <col min="6147" max="6147" width="13.140625" style="131" bestFit="1" customWidth="1"/>
    <col min="6148" max="6148" width="11.28515625" style="131" bestFit="1" customWidth="1"/>
    <col min="6149" max="6390" width="9.140625" style="131"/>
    <col min="6391" max="6391" width="3.7109375" style="131" customWidth="1"/>
    <col min="6392" max="6392" width="72.140625" style="131" customWidth="1"/>
    <col min="6393" max="6393" width="18.5703125" style="131" customWidth="1"/>
    <col min="6394" max="6394" width="0" style="131" hidden="1" customWidth="1"/>
    <col min="6395" max="6396" width="13.28515625" style="131" customWidth="1"/>
    <col min="6397" max="6397" width="74.28515625" style="131" customWidth="1"/>
    <col min="6398" max="6400" width="9.140625" style="131"/>
    <col min="6401" max="6401" width="0" style="131" hidden="1" customWidth="1"/>
    <col min="6402" max="6402" width="9.140625" style="131"/>
    <col min="6403" max="6403" width="13.140625" style="131" bestFit="1" customWidth="1"/>
    <col min="6404" max="6404" width="11.28515625" style="131" bestFit="1" customWidth="1"/>
    <col min="6405" max="6646" width="9.140625" style="131"/>
    <col min="6647" max="6647" width="3.7109375" style="131" customWidth="1"/>
    <col min="6648" max="6648" width="72.140625" style="131" customWidth="1"/>
    <col min="6649" max="6649" width="18.5703125" style="131" customWidth="1"/>
    <col min="6650" max="6650" width="0" style="131" hidden="1" customWidth="1"/>
    <col min="6651" max="6652" width="13.28515625" style="131" customWidth="1"/>
    <col min="6653" max="6653" width="74.28515625" style="131" customWidth="1"/>
    <col min="6654" max="6656" width="9.140625" style="131"/>
    <col min="6657" max="6657" width="0" style="131" hidden="1" customWidth="1"/>
    <col min="6658" max="6658" width="9.140625" style="131"/>
    <col min="6659" max="6659" width="13.140625" style="131" bestFit="1" customWidth="1"/>
    <col min="6660" max="6660" width="11.28515625" style="131" bestFit="1" customWidth="1"/>
    <col min="6661" max="6902" width="9.140625" style="131"/>
    <col min="6903" max="6903" width="3.7109375" style="131" customWidth="1"/>
    <col min="6904" max="6904" width="72.140625" style="131" customWidth="1"/>
    <col min="6905" max="6905" width="18.5703125" style="131" customWidth="1"/>
    <col min="6906" max="6906" width="0" style="131" hidden="1" customWidth="1"/>
    <col min="6907" max="6908" width="13.28515625" style="131" customWidth="1"/>
    <col min="6909" max="6909" width="74.28515625" style="131" customWidth="1"/>
    <col min="6910" max="6912" width="9.140625" style="131"/>
    <col min="6913" max="6913" width="0" style="131" hidden="1" customWidth="1"/>
    <col min="6914" max="6914" width="9.140625" style="131"/>
    <col min="6915" max="6915" width="13.140625" style="131" bestFit="1" customWidth="1"/>
    <col min="6916" max="6916" width="11.28515625" style="131" bestFit="1" customWidth="1"/>
    <col min="6917" max="7158" width="9.140625" style="131"/>
    <col min="7159" max="7159" width="3.7109375" style="131" customWidth="1"/>
    <col min="7160" max="7160" width="72.140625" style="131" customWidth="1"/>
    <col min="7161" max="7161" width="18.5703125" style="131" customWidth="1"/>
    <col min="7162" max="7162" width="0" style="131" hidden="1" customWidth="1"/>
    <col min="7163" max="7164" width="13.28515625" style="131" customWidth="1"/>
    <col min="7165" max="7165" width="74.28515625" style="131" customWidth="1"/>
    <col min="7166" max="7168" width="9.140625" style="131"/>
    <col min="7169" max="7169" width="0" style="131" hidden="1" customWidth="1"/>
    <col min="7170" max="7170" width="9.140625" style="131"/>
    <col min="7171" max="7171" width="13.140625" style="131" bestFit="1" customWidth="1"/>
    <col min="7172" max="7172" width="11.28515625" style="131" bestFit="1" customWidth="1"/>
    <col min="7173" max="7414" width="9.140625" style="131"/>
    <col min="7415" max="7415" width="3.7109375" style="131" customWidth="1"/>
    <col min="7416" max="7416" width="72.140625" style="131" customWidth="1"/>
    <col min="7417" max="7417" width="18.5703125" style="131" customWidth="1"/>
    <col min="7418" max="7418" width="0" style="131" hidden="1" customWidth="1"/>
    <col min="7419" max="7420" width="13.28515625" style="131" customWidth="1"/>
    <col min="7421" max="7421" width="74.28515625" style="131" customWidth="1"/>
    <col min="7422" max="7424" width="9.140625" style="131"/>
    <col min="7425" max="7425" width="0" style="131" hidden="1" customWidth="1"/>
    <col min="7426" max="7426" width="9.140625" style="131"/>
    <col min="7427" max="7427" width="13.140625" style="131" bestFit="1" customWidth="1"/>
    <col min="7428" max="7428" width="11.28515625" style="131" bestFit="1" customWidth="1"/>
    <col min="7429" max="7670" width="9.140625" style="131"/>
    <col min="7671" max="7671" width="3.7109375" style="131" customWidth="1"/>
    <col min="7672" max="7672" width="72.140625" style="131" customWidth="1"/>
    <col min="7673" max="7673" width="18.5703125" style="131" customWidth="1"/>
    <col min="7674" max="7674" width="0" style="131" hidden="1" customWidth="1"/>
    <col min="7675" max="7676" width="13.28515625" style="131" customWidth="1"/>
    <col min="7677" max="7677" width="74.28515625" style="131" customWidth="1"/>
    <col min="7678" max="7680" width="9.140625" style="131"/>
    <col min="7681" max="7681" width="0" style="131" hidden="1" customWidth="1"/>
    <col min="7682" max="7682" width="9.140625" style="131"/>
    <col min="7683" max="7683" width="13.140625" style="131" bestFit="1" customWidth="1"/>
    <col min="7684" max="7684" width="11.28515625" style="131" bestFit="1" customWidth="1"/>
    <col min="7685" max="7926" width="9.140625" style="131"/>
    <col min="7927" max="7927" width="3.7109375" style="131" customWidth="1"/>
    <col min="7928" max="7928" width="72.140625" style="131" customWidth="1"/>
    <col min="7929" max="7929" width="18.5703125" style="131" customWidth="1"/>
    <col min="7930" max="7930" width="0" style="131" hidden="1" customWidth="1"/>
    <col min="7931" max="7932" width="13.28515625" style="131" customWidth="1"/>
    <col min="7933" max="7933" width="74.28515625" style="131" customWidth="1"/>
    <col min="7934" max="7936" width="9.140625" style="131"/>
    <col min="7937" max="7937" width="0" style="131" hidden="1" customWidth="1"/>
    <col min="7938" max="7938" width="9.140625" style="131"/>
    <col min="7939" max="7939" width="13.140625" style="131" bestFit="1" customWidth="1"/>
    <col min="7940" max="7940" width="11.28515625" style="131" bestFit="1" customWidth="1"/>
    <col min="7941" max="8182" width="9.140625" style="131"/>
    <col min="8183" max="8183" width="3.7109375" style="131" customWidth="1"/>
    <col min="8184" max="8184" width="72.140625" style="131" customWidth="1"/>
    <col min="8185" max="8185" width="18.5703125" style="131" customWidth="1"/>
    <col min="8186" max="8186" width="0" style="131" hidden="1" customWidth="1"/>
    <col min="8187" max="8188" width="13.28515625" style="131" customWidth="1"/>
    <col min="8189" max="8189" width="74.28515625" style="131" customWidth="1"/>
    <col min="8190" max="8192" width="9.140625" style="131"/>
    <col min="8193" max="8193" width="0" style="131" hidden="1" customWidth="1"/>
    <col min="8194" max="8194" width="9.140625" style="131"/>
    <col min="8195" max="8195" width="13.140625" style="131" bestFit="1" customWidth="1"/>
    <col min="8196" max="8196" width="11.28515625" style="131" bestFit="1" customWidth="1"/>
    <col min="8197" max="8438" width="9.140625" style="131"/>
    <col min="8439" max="8439" width="3.7109375" style="131" customWidth="1"/>
    <col min="8440" max="8440" width="72.140625" style="131" customWidth="1"/>
    <col min="8441" max="8441" width="18.5703125" style="131" customWidth="1"/>
    <col min="8442" max="8442" width="0" style="131" hidden="1" customWidth="1"/>
    <col min="8443" max="8444" width="13.28515625" style="131" customWidth="1"/>
    <col min="8445" max="8445" width="74.28515625" style="131" customWidth="1"/>
    <col min="8446" max="8448" width="9.140625" style="131"/>
    <col min="8449" max="8449" width="0" style="131" hidden="1" customWidth="1"/>
    <col min="8450" max="8450" width="9.140625" style="131"/>
    <col min="8451" max="8451" width="13.140625" style="131" bestFit="1" customWidth="1"/>
    <col min="8452" max="8452" width="11.28515625" style="131" bestFit="1" customWidth="1"/>
    <col min="8453" max="8694" width="9.140625" style="131"/>
    <col min="8695" max="8695" width="3.7109375" style="131" customWidth="1"/>
    <col min="8696" max="8696" width="72.140625" style="131" customWidth="1"/>
    <col min="8697" max="8697" width="18.5703125" style="131" customWidth="1"/>
    <col min="8698" max="8698" width="0" style="131" hidden="1" customWidth="1"/>
    <col min="8699" max="8700" width="13.28515625" style="131" customWidth="1"/>
    <col min="8701" max="8701" width="74.28515625" style="131" customWidth="1"/>
    <col min="8702" max="8704" width="9.140625" style="131"/>
    <col min="8705" max="8705" width="0" style="131" hidden="1" customWidth="1"/>
    <col min="8706" max="8706" width="9.140625" style="131"/>
    <col min="8707" max="8707" width="13.140625" style="131" bestFit="1" customWidth="1"/>
    <col min="8708" max="8708" width="11.28515625" style="131" bestFit="1" customWidth="1"/>
    <col min="8709" max="8950" width="9.140625" style="131"/>
    <col min="8951" max="8951" width="3.7109375" style="131" customWidth="1"/>
    <col min="8952" max="8952" width="72.140625" style="131" customWidth="1"/>
    <col min="8953" max="8953" width="18.5703125" style="131" customWidth="1"/>
    <col min="8954" max="8954" width="0" style="131" hidden="1" customWidth="1"/>
    <col min="8955" max="8956" width="13.28515625" style="131" customWidth="1"/>
    <col min="8957" max="8957" width="74.28515625" style="131" customWidth="1"/>
    <col min="8958" max="8960" width="9.140625" style="131"/>
    <col min="8961" max="8961" width="0" style="131" hidden="1" customWidth="1"/>
    <col min="8962" max="8962" width="9.140625" style="131"/>
    <col min="8963" max="8963" width="13.140625" style="131" bestFit="1" customWidth="1"/>
    <col min="8964" max="8964" width="11.28515625" style="131" bestFit="1" customWidth="1"/>
    <col min="8965" max="9206" width="9.140625" style="131"/>
    <col min="9207" max="9207" width="3.7109375" style="131" customWidth="1"/>
    <col min="9208" max="9208" width="72.140625" style="131" customWidth="1"/>
    <col min="9209" max="9209" width="18.5703125" style="131" customWidth="1"/>
    <col min="9210" max="9210" width="0" style="131" hidden="1" customWidth="1"/>
    <col min="9211" max="9212" width="13.28515625" style="131" customWidth="1"/>
    <col min="9213" max="9213" width="74.28515625" style="131" customWidth="1"/>
    <col min="9214" max="9216" width="9.140625" style="131"/>
    <col min="9217" max="9217" width="0" style="131" hidden="1" customWidth="1"/>
    <col min="9218" max="9218" width="9.140625" style="131"/>
    <col min="9219" max="9219" width="13.140625" style="131" bestFit="1" customWidth="1"/>
    <col min="9220" max="9220" width="11.28515625" style="131" bestFit="1" customWidth="1"/>
    <col min="9221" max="9462" width="9.140625" style="131"/>
    <col min="9463" max="9463" width="3.7109375" style="131" customWidth="1"/>
    <col min="9464" max="9464" width="72.140625" style="131" customWidth="1"/>
    <col min="9465" max="9465" width="18.5703125" style="131" customWidth="1"/>
    <col min="9466" max="9466" width="0" style="131" hidden="1" customWidth="1"/>
    <col min="9467" max="9468" width="13.28515625" style="131" customWidth="1"/>
    <col min="9469" max="9469" width="74.28515625" style="131" customWidth="1"/>
    <col min="9470" max="9472" width="9.140625" style="131"/>
    <col min="9473" max="9473" width="0" style="131" hidden="1" customWidth="1"/>
    <col min="9474" max="9474" width="9.140625" style="131"/>
    <col min="9475" max="9475" width="13.140625" style="131" bestFit="1" customWidth="1"/>
    <col min="9476" max="9476" width="11.28515625" style="131" bestFit="1" customWidth="1"/>
    <col min="9477" max="9718" width="9.140625" style="131"/>
    <col min="9719" max="9719" width="3.7109375" style="131" customWidth="1"/>
    <col min="9720" max="9720" width="72.140625" style="131" customWidth="1"/>
    <col min="9721" max="9721" width="18.5703125" style="131" customWidth="1"/>
    <col min="9722" max="9722" width="0" style="131" hidden="1" customWidth="1"/>
    <col min="9723" max="9724" width="13.28515625" style="131" customWidth="1"/>
    <col min="9725" max="9725" width="74.28515625" style="131" customWidth="1"/>
    <col min="9726" max="9728" width="9.140625" style="131"/>
    <col min="9729" max="9729" width="0" style="131" hidden="1" customWidth="1"/>
    <col min="9730" max="9730" width="9.140625" style="131"/>
    <col min="9731" max="9731" width="13.140625" style="131" bestFit="1" customWidth="1"/>
    <col min="9732" max="9732" width="11.28515625" style="131" bestFit="1" customWidth="1"/>
    <col min="9733" max="9974" width="9.140625" style="131"/>
    <col min="9975" max="9975" width="3.7109375" style="131" customWidth="1"/>
    <col min="9976" max="9976" width="72.140625" style="131" customWidth="1"/>
    <col min="9977" max="9977" width="18.5703125" style="131" customWidth="1"/>
    <col min="9978" max="9978" width="0" style="131" hidden="1" customWidth="1"/>
    <col min="9979" max="9980" width="13.28515625" style="131" customWidth="1"/>
    <col min="9981" max="9981" width="74.28515625" style="131" customWidth="1"/>
    <col min="9982" max="9984" width="9.140625" style="131"/>
    <col min="9985" max="9985" width="0" style="131" hidden="1" customWidth="1"/>
    <col min="9986" max="9986" width="9.140625" style="131"/>
    <col min="9987" max="9987" width="13.140625" style="131" bestFit="1" customWidth="1"/>
    <col min="9988" max="9988" width="11.28515625" style="131" bestFit="1" customWidth="1"/>
    <col min="9989" max="10230" width="9.140625" style="131"/>
    <col min="10231" max="10231" width="3.7109375" style="131" customWidth="1"/>
    <col min="10232" max="10232" width="72.140625" style="131" customWidth="1"/>
    <col min="10233" max="10233" width="18.5703125" style="131" customWidth="1"/>
    <col min="10234" max="10234" width="0" style="131" hidden="1" customWidth="1"/>
    <col min="10235" max="10236" width="13.28515625" style="131" customWidth="1"/>
    <col min="10237" max="10237" width="74.28515625" style="131" customWidth="1"/>
    <col min="10238" max="10240" width="9.140625" style="131"/>
    <col min="10241" max="10241" width="0" style="131" hidden="1" customWidth="1"/>
    <col min="10242" max="10242" width="9.140625" style="131"/>
    <col min="10243" max="10243" width="13.140625" style="131" bestFit="1" customWidth="1"/>
    <col min="10244" max="10244" width="11.28515625" style="131" bestFit="1" customWidth="1"/>
    <col min="10245" max="10486" width="9.140625" style="131"/>
    <col min="10487" max="10487" width="3.7109375" style="131" customWidth="1"/>
    <col min="10488" max="10488" width="72.140625" style="131" customWidth="1"/>
    <col min="10489" max="10489" width="18.5703125" style="131" customWidth="1"/>
    <col min="10490" max="10490" width="0" style="131" hidden="1" customWidth="1"/>
    <col min="10491" max="10492" width="13.28515625" style="131" customWidth="1"/>
    <col min="10493" max="10493" width="74.28515625" style="131" customWidth="1"/>
    <col min="10494" max="10496" width="9.140625" style="131"/>
    <col min="10497" max="10497" width="0" style="131" hidden="1" customWidth="1"/>
    <col min="10498" max="10498" width="9.140625" style="131"/>
    <col min="10499" max="10499" width="13.140625" style="131" bestFit="1" customWidth="1"/>
    <col min="10500" max="10500" width="11.28515625" style="131" bestFit="1" customWidth="1"/>
    <col min="10501" max="10742" width="9.140625" style="131"/>
    <col min="10743" max="10743" width="3.7109375" style="131" customWidth="1"/>
    <col min="10744" max="10744" width="72.140625" style="131" customWidth="1"/>
    <col min="10745" max="10745" width="18.5703125" style="131" customWidth="1"/>
    <col min="10746" max="10746" width="0" style="131" hidden="1" customWidth="1"/>
    <col min="10747" max="10748" width="13.28515625" style="131" customWidth="1"/>
    <col min="10749" max="10749" width="74.28515625" style="131" customWidth="1"/>
    <col min="10750" max="10752" width="9.140625" style="131"/>
    <col min="10753" max="10753" width="0" style="131" hidden="1" customWidth="1"/>
    <col min="10754" max="10754" width="9.140625" style="131"/>
    <col min="10755" max="10755" width="13.140625" style="131" bestFit="1" customWidth="1"/>
    <col min="10756" max="10756" width="11.28515625" style="131" bestFit="1" customWidth="1"/>
    <col min="10757" max="10998" width="9.140625" style="131"/>
    <col min="10999" max="10999" width="3.7109375" style="131" customWidth="1"/>
    <col min="11000" max="11000" width="72.140625" style="131" customWidth="1"/>
    <col min="11001" max="11001" width="18.5703125" style="131" customWidth="1"/>
    <col min="11002" max="11002" width="0" style="131" hidden="1" customWidth="1"/>
    <col min="11003" max="11004" width="13.28515625" style="131" customWidth="1"/>
    <col min="11005" max="11005" width="74.28515625" style="131" customWidth="1"/>
    <col min="11006" max="11008" width="9.140625" style="131"/>
    <col min="11009" max="11009" width="0" style="131" hidden="1" customWidth="1"/>
    <col min="11010" max="11010" width="9.140625" style="131"/>
    <col min="11011" max="11011" width="13.140625" style="131" bestFit="1" customWidth="1"/>
    <col min="11012" max="11012" width="11.28515625" style="131" bestFit="1" customWidth="1"/>
    <col min="11013" max="11254" width="9.140625" style="131"/>
    <col min="11255" max="11255" width="3.7109375" style="131" customWidth="1"/>
    <col min="11256" max="11256" width="72.140625" style="131" customWidth="1"/>
    <col min="11257" max="11257" width="18.5703125" style="131" customWidth="1"/>
    <col min="11258" max="11258" width="0" style="131" hidden="1" customWidth="1"/>
    <col min="11259" max="11260" width="13.28515625" style="131" customWidth="1"/>
    <col min="11261" max="11261" width="74.28515625" style="131" customWidth="1"/>
    <col min="11262" max="11264" width="9.140625" style="131"/>
    <col min="11265" max="11265" width="0" style="131" hidden="1" customWidth="1"/>
    <col min="11266" max="11266" width="9.140625" style="131"/>
    <col min="11267" max="11267" width="13.140625" style="131" bestFit="1" customWidth="1"/>
    <col min="11268" max="11268" width="11.28515625" style="131" bestFit="1" customWidth="1"/>
    <col min="11269" max="11510" width="9.140625" style="131"/>
    <col min="11511" max="11511" width="3.7109375" style="131" customWidth="1"/>
    <col min="11512" max="11512" width="72.140625" style="131" customWidth="1"/>
    <col min="11513" max="11513" width="18.5703125" style="131" customWidth="1"/>
    <col min="11514" max="11514" width="0" style="131" hidden="1" customWidth="1"/>
    <col min="11515" max="11516" width="13.28515625" style="131" customWidth="1"/>
    <col min="11517" max="11517" width="74.28515625" style="131" customWidth="1"/>
    <col min="11518" max="11520" width="9.140625" style="131"/>
    <col min="11521" max="11521" width="0" style="131" hidden="1" customWidth="1"/>
    <col min="11522" max="11522" width="9.140625" style="131"/>
    <col min="11523" max="11523" width="13.140625" style="131" bestFit="1" customWidth="1"/>
    <col min="11524" max="11524" width="11.28515625" style="131" bestFit="1" customWidth="1"/>
    <col min="11525" max="11766" width="9.140625" style="131"/>
    <col min="11767" max="11767" width="3.7109375" style="131" customWidth="1"/>
    <col min="11768" max="11768" width="72.140625" style="131" customWidth="1"/>
    <col min="11769" max="11769" width="18.5703125" style="131" customWidth="1"/>
    <col min="11770" max="11770" width="0" style="131" hidden="1" customWidth="1"/>
    <col min="11771" max="11772" width="13.28515625" style="131" customWidth="1"/>
    <col min="11773" max="11773" width="74.28515625" style="131" customWidth="1"/>
    <col min="11774" max="11776" width="9.140625" style="131"/>
    <col min="11777" max="11777" width="0" style="131" hidden="1" customWidth="1"/>
    <col min="11778" max="11778" width="9.140625" style="131"/>
    <col min="11779" max="11779" width="13.140625" style="131" bestFit="1" customWidth="1"/>
    <col min="11780" max="11780" width="11.28515625" style="131" bestFit="1" customWidth="1"/>
    <col min="11781" max="12022" width="9.140625" style="131"/>
    <col min="12023" max="12023" width="3.7109375" style="131" customWidth="1"/>
    <col min="12024" max="12024" width="72.140625" style="131" customWidth="1"/>
    <col min="12025" max="12025" width="18.5703125" style="131" customWidth="1"/>
    <col min="12026" max="12026" width="0" style="131" hidden="1" customWidth="1"/>
    <col min="12027" max="12028" width="13.28515625" style="131" customWidth="1"/>
    <col min="12029" max="12029" width="74.28515625" style="131" customWidth="1"/>
    <col min="12030" max="12032" width="9.140625" style="131"/>
    <col min="12033" max="12033" width="0" style="131" hidden="1" customWidth="1"/>
    <col min="12034" max="12034" width="9.140625" style="131"/>
    <col min="12035" max="12035" width="13.140625" style="131" bestFit="1" customWidth="1"/>
    <col min="12036" max="12036" width="11.28515625" style="131" bestFit="1" customWidth="1"/>
    <col min="12037" max="12278" width="9.140625" style="131"/>
    <col min="12279" max="12279" width="3.7109375" style="131" customWidth="1"/>
    <col min="12280" max="12280" width="72.140625" style="131" customWidth="1"/>
    <col min="12281" max="12281" width="18.5703125" style="131" customWidth="1"/>
    <col min="12282" max="12282" width="0" style="131" hidden="1" customWidth="1"/>
    <col min="12283" max="12284" width="13.28515625" style="131" customWidth="1"/>
    <col min="12285" max="12285" width="74.28515625" style="131" customWidth="1"/>
    <col min="12286" max="12288" width="9.140625" style="131"/>
    <col min="12289" max="12289" width="0" style="131" hidden="1" customWidth="1"/>
    <col min="12290" max="12290" width="9.140625" style="131"/>
    <col min="12291" max="12291" width="13.140625" style="131" bestFit="1" customWidth="1"/>
    <col min="12292" max="12292" width="11.28515625" style="131" bestFit="1" customWidth="1"/>
    <col min="12293" max="12534" width="9.140625" style="131"/>
    <col min="12535" max="12535" width="3.7109375" style="131" customWidth="1"/>
    <col min="12536" max="12536" width="72.140625" style="131" customWidth="1"/>
    <col min="12537" max="12537" width="18.5703125" style="131" customWidth="1"/>
    <col min="12538" max="12538" width="0" style="131" hidden="1" customWidth="1"/>
    <col min="12539" max="12540" width="13.28515625" style="131" customWidth="1"/>
    <col min="12541" max="12541" width="74.28515625" style="131" customWidth="1"/>
    <col min="12542" max="12544" width="9.140625" style="131"/>
    <col min="12545" max="12545" width="0" style="131" hidden="1" customWidth="1"/>
    <col min="12546" max="12546" width="9.140625" style="131"/>
    <col min="12547" max="12547" width="13.140625" style="131" bestFit="1" customWidth="1"/>
    <col min="12548" max="12548" width="11.28515625" style="131" bestFit="1" customWidth="1"/>
    <col min="12549" max="12790" width="9.140625" style="131"/>
    <col min="12791" max="12791" width="3.7109375" style="131" customWidth="1"/>
    <col min="12792" max="12792" width="72.140625" style="131" customWidth="1"/>
    <col min="12793" max="12793" width="18.5703125" style="131" customWidth="1"/>
    <col min="12794" max="12794" width="0" style="131" hidden="1" customWidth="1"/>
    <col min="12795" max="12796" width="13.28515625" style="131" customWidth="1"/>
    <col min="12797" max="12797" width="74.28515625" style="131" customWidth="1"/>
    <col min="12798" max="12800" width="9.140625" style="131"/>
    <col min="12801" max="12801" width="0" style="131" hidden="1" customWidth="1"/>
    <col min="12802" max="12802" width="9.140625" style="131"/>
    <col min="12803" max="12803" width="13.140625" style="131" bestFit="1" customWidth="1"/>
    <col min="12804" max="12804" width="11.28515625" style="131" bestFit="1" customWidth="1"/>
    <col min="12805" max="13046" width="9.140625" style="131"/>
    <col min="13047" max="13047" width="3.7109375" style="131" customWidth="1"/>
    <col min="13048" max="13048" width="72.140625" style="131" customWidth="1"/>
    <col min="13049" max="13049" width="18.5703125" style="131" customWidth="1"/>
    <col min="13050" max="13050" width="0" style="131" hidden="1" customWidth="1"/>
    <col min="13051" max="13052" width="13.28515625" style="131" customWidth="1"/>
    <col min="13053" max="13053" width="74.28515625" style="131" customWidth="1"/>
    <col min="13054" max="13056" width="9.140625" style="131"/>
    <col min="13057" max="13057" width="0" style="131" hidden="1" customWidth="1"/>
    <col min="13058" max="13058" width="9.140625" style="131"/>
    <col min="13059" max="13059" width="13.140625" style="131" bestFit="1" customWidth="1"/>
    <col min="13060" max="13060" width="11.28515625" style="131" bestFit="1" customWidth="1"/>
    <col min="13061" max="13302" width="9.140625" style="131"/>
    <col min="13303" max="13303" width="3.7109375" style="131" customWidth="1"/>
    <col min="13304" max="13304" width="72.140625" style="131" customWidth="1"/>
    <col min="13305" max="13305" width="18.5703125" style="131" customWidth="1"/>
    <col min="13306" max="13306" width="0" style="131" hidden="1" customWidth="1"/>
    <col min="13307" max="13308" width="13.28515625" style="131" customWidth="1"/>
    <col min="13309" max="13309" width="74.28515625" style="131" customWidth="1"/>
    <col min="13310" max="13312" width="9.140625" style="131"/>
    <col min="13313" max="13313" width="0" style="131" hidden="1" customWidth="1"/>
    <col min="13314" max="13314" width="9.140625" style="131"/>
    <col min="13315" max="13315" width="13.140625" style="131" bestFit="1" customWidth="1"/>
    <col min="13316" max="13316" width="11.28515625" style="131" bestFit="1" customWidth="1"/>
    <col min="13317" max="13558" width="9.140625" style="131"/>
    <col min="13559" max="13559" width="3.7109375" style="131" customWidth="1"/>
    <col min="13560" max="13560" width="72.140625" style="131" customWidth="1"/>
    <col min="13561" max="13561" width="18.5703125" style="131" customWidth="1"/>
    <col min="13562" max="13562" width="0" style="131" hidden="1" customWidth="1"/>
    <col min="13563" max="13564" width="13.28515625" style="131" customWidth="1"/>
    <col min="13565" max="13565" width="74.28515625" style="131" customWidth="1"/>
    <col min="13566" max="13568" width="9.140625" style="131"/>
    <col min="13569" max="13569" width="0" style="131" hidden="1" customWidth="1"/>
    <col min="13570" max="13570" width="9.140625" style="131"/>
    <col min="13571" max="13571" width="13.140625" style="131" bestFit="1" customWidth="1"/>
    <col min="13572" max="13572" width="11.28515625" style="131" bestFit="1" customWidth="1"/>
    <col min="13573" max="13814" width="9.140625" style="131"/>
    <col min="13815" max="13815" width="3.7109375" style="131" customWidth="1"/>
    <col min="13816" max="13816" width="72.140625" style="131" customWidth="1"/>
    <col min="13817" max="13817" width="18.5703125" style="131" customWidth="1"/>
    <col min="13818" max="13818" width="0" style="131" hidden="1" customWidth="1"/>
    <col min="13819" max="13820" width="13.28515625" style="131" customWidth="1"/>
    <col min="13821" max="13821" width="74.28515625" style="131" customWidth="1"/>
    <col min="13822" max="13824" width="9.140625" style="131"/>
    <col min="13825" max="13825" width="0" style="131" hidden="1" customWidth="1"/>
    <col min="13826" max="13826" width="9.140625" style="131"/>
    <col min="13827" max="13827" width="13.140625" style="131" bestFit="1" customWidth="1"/>
    <col min="13828" max="13828" width="11.28515625" style="131" bestFit="1" customWidth="1"/>
    <col min="13829" max="14070" width="9.140625" style="131"/>
    <col min="14071" max="14071" width="3.7109375" style="131" customWidth="1"/>
    <col min="14072" max="14072" width="72.140625" style="131" customWidth="1"/>
    <col min="14073" max="14073" width="18.5703125" style="131" customWidth="1"/>
    <col min="14074" max="14074" width="0" style="131" hidden="1" customWidth="1"/>
    <col min="14075" max="14076" width="13.28515625" style="131" customWidth="1"/>
    <col min="14077" max="14077" width="74.28515625" style="131" customWidth="1"/>
    <col min="14078" max="14080" width="9.140625" style="131"/>
    <col min="14081" max="14081" width="0" style="131" hidden="1" customWidth="1"/>
    <col min="14082" max="14082" width="9.140625" style="131"/>
    <col min="14083" max="14083" width="13.140625" style="131" bestFit="1" customWidth="1"/>
    <col min="14084" max="14084" width="11.28515625" style="131" bestFit="1" customWidth="1"/>
    <col min="14085" max="14326" width="9.140625" style="131"/>
    <col min="14327" max="14327" width="3.7109375" style="131" customWidth="1"/>
    <col min="14328" max="14328" width="72.140625" style="131" customWidth="1"/>
    <col min="14329" max="14329" width="18.5703125" style="131" customWidth="1"/>
    <col min="14330" max="14330" width="0" style="131" hidden="1" customWidth="1"/>
    <col min="14331" max="14332" width="13.28515625" style="131" customWidth="1"/>
    <col min="14333" max="14333" width="74.28515625" style="131" customWidth="1"/>
    <col min="14334" max="14336" width="9.140625" style="131"/>
    <col min="14337" max="14337" width="0" style="131" hidden="1" customWidth="1"/>
    <col min="14338" max="14338" width="9.140625" style="131"/>
    <col min="14339" max="14339" width="13.140625" style="131" bestFit="1" customWidth="1"/>
    <col min="14340" max="14340" width="11.28515625" style="131" bestFit="1" customWidth="1"/>
    <col min="14341" max="14582" width="9.140625" style="131"/>
    <col min="14583" max="14583" width="3.7109375" style="131" customWidth="1"/>
    <col min="14584" max="14584" width="72.140625" style="131" customWidth="1"/>
    <col min="14585" max="14585" width="18.5703125" style="131" customWidth="1"/>
    <col min="14586" max="14586" width="0" style="131" hidden="1" customWidth="1"/>
    <col min="14587" max="14588" width="13.28515625" style="131" customWidth="1"/>
    <col min="14589" max="14589" width="74.28515625" style="131" customWidth="1"/>
    <col min="14590" max="14592" width="9.140625" style="131"/>
    <col min="14593" max="14593" width="0" style="131" hidden="1" customWidth="1"/>
    <col min="14594" max="14594" width="9.140625" style="131"/>
    <col min="14595" max="14595" width="13.140625" style="131" bestFit="1" customWidth="1"/>
    <col min="14596" max="14596" width="11.28515625" style="131" bestFit="1" customWidth="1"/>
    <col min="14597" max="14838" width="9.140625" style="131"/>
    <col min="14839" max="14839" width="3.7109375" style="131" customWidth="1"/>
    <col min="14840" max="14840" width="72.140625" style="131" customWidth="1"/>
    <col min="14841" max="14841" width="18.5703125" style="131" customWidth="1"/>
    <col min="14842" max="14842" width="0" style="131" hidden="1" customWidth="1"/>
    <col min="14843" max="14844" width="13.28515625" style="131" customWidth="1"/>
    <col min="14845" max="14845" width="74.28515625" style="131" customWidth="1"/>
    <col min="14846" max="14848" width="9.140625" style="131"/>
    <col min="14849" max="14849" width="0" style="131" hidden="1" customWidth="1"/>
    <col min="14850" max="14850" width="9.140625" style="131"/>
    <col min="14851" max="14851" width="13.140625" style="131" bestFit="1" customWidth="1"/>
    <col min="14852" max="14852" width="11.28515625" style="131" bestFit="1" customWidth="1"/>
    <col min="14853" max="15094" width="9.140625" style="131"/>
    <col min="15095" max="15095" width="3.7109375" style="131" customWidth="1"/>
    <col min="15096" max="15096" width="72.140625" style="131" customWidth="1"/>
    <col min="15097" max="15097" width="18.5703125" style="131" customWidth="1"/>
    <col min="15098" max="15098" width="0" style="131" hidden="1" customWidth="1"/>
    <col min="15099" max="15100" width="13.28515625" style="131" customWidth="1"/>
    <col min="15101" max="15101" width="74.28515625" style="131" customWidth="1"/>
    <col min="15102" max="15104" width="9.140625" style="131"/>
    <col min="15105" max="15105" width="0" style="131" hidden="1" customWidth="1"/>
    <col min="15106" max="15106" width="9.140625" style="131"/>
    <col min="15107" max="15107" width="13.140625" style="131" bestFit="1" customWidth="1"/>
    <col min="15108" max="15108" width="11.28515625" style="131" bestFit="1" customWidth="1"/>
    <col min="15109" max="15350" width="9.140625" style="131"/>
    <col min="15351" max="15351" width="3.7109375" style="131" customWidth="1"/>
    <col min="15352" max="15352" width="72.140625" style="131" customWidth="1"/>
    <col min="15353" max="15353" width="18.5703125" style="131" customWidth="1"/>
    <col min="15354" max="15354" width="0" style="131" hidden="1" customWidth="1"/>
    <col min="15355" max="15356" width="13.28515625" style="131" customWidth="1"/>
    <col min="15357" max="15357" width="74.28515625" style="131" customWidth="1"/>
    <col min="15358" max="15360" width="9.140625" style="131"/>
    <col min="15361" max="15361" width="0" style="131" hidden="1" customWidth="1"/>
    <col min="15362" max="15362" width="9.140625" style="131"/>
    <col min="15363" max="15363" width="13.140625" style="131" bestFit="1" customWidth="1"/>
    <col min="15364" max="15364" width="11.28515625" style="131" bestFit="1" customWidth="1"/>
    <col min="15365" max="15606" width="9.140625" style="131"/>
    <col min="15607" max="15607" width="3.7109375" style="131" customWidth="1"/>
    <col min="15608" max="15608" width="72.140625" style="131" customWidth="1"/>
    <col min="15609" max="15609" width="18.5703125" style="131" customWidth="1"/>
    <col min="15610" max="15610" width="0" style="131" hidden="1" customWidth="1"/>
    <col min="15611" max="15612" width="13.28515625" style="131" customWidth="1"/>
    <col min="15613" max="15613" width="74.28515625" style="131" customWidth="1"/>
    <col min="15614" max="15616" width="9.140625" style="131"/>
    <col min="15617" max="15617" width="0" style="131" hidden="1" customWidth="1"/>
    <col min="15618" max="15618" width="9.140625" style="131"/>
    <col min="15619" max="15619" width="13.140625" style="131" bestFit="1" customWidth="1"/>
    <col min="15620" max="15620" width="11.28515625" style="131" bestFit="1" customWidth="1"/>
    <col min="15621" max="15862" width="9.140625" style="131"/>
    <col min="15863" max="15863" width="3.7109375" style="131" customWidth="1"/>
    <col min="15864" max="15864" width="72.140625" style="131" customWidth="1"/>
    <col min="15865" max="15865" width="18.5703125" style="131" customWidth="1"/>
    <col min="15866" max="15866" width="0" style="131" hidden="1" customWidth="1"/>
    <col min="15867" max="15868" width="13.28515625" style="131" customWidth="1"/>
    <col min="15869" max="15869" width="74.28515625" style="131" customWidth="1"/>
    <col min="15870" max="15872" width="9.140625" style="131"/>
    <col min="15873" max="15873" width="0" style="131" hidden="1" customWidth="1"/>
    <col min="15874" max="15874" width="9.140625" style="131"/>
    <col min="15875" max="15875" width="13.140625" style="131" bestFit="1" customWidth="1"/>
    <col min="15876" max="15876" width="11.28515625" style="131" bestFit="1" customWidth="1"/>
    <col min="15877" max="16118" width="9.140625" style="131"/>
    <col min="16119" max="16119" width="3.7109375" style="131" customWidth="1"/>
    <col min="16120" max="16120" width="72.140625" style="131" customWidth="1"/>
    <col min="16121" max="16121" width="18.5703125" style="131" customWidth="1"/>
    <col min="16122" max="16122" width="0" style="131" hidden="1" customWidth="1"/>
    <col min="16123" max="16124" width="13.28515625" style="131" customWidth="1"/>
    <col min="16125" max="16125" width="74.28515625" style="131" customWidth="1"/>
    <col min="16126" max="16128" width="9.140625" style="131"/>
    <col min="16129" max="16129" width="0" style="131" hidden="1" customWidth="1"/>
    <col min="16130" max="16130" width="9.140625" style="131"/>
    <col min="16131" max="16131" width="13.140625" style="131" bestFit="1" customWidth="1"/>
    <col min="16132" max="16132" width="11.28515625" style="131" bestFit="1" customWidth="1"/>
    <col min="16133" max="16384" width="9.140625" style="131"/>
  </cols>
  <sheetData>
    <row r="1" spans="1:4">
      <c r="B1" s="132"/>
    </row>
    <row r="2" spans="1:4">
      <c r="B2" s="174" t="s">
        <v>162</v>
      </c>
      <c r="C2" s="174"/>
    </row>
    <row r="3" spans="1:4">
      <c r="B3" s="174" t="s">
        <v>165</v>
      </c>
      <c r="C3" s="174"/>
    </row>
    <row r="4" spans="1:4">
      <c r="B4" s="83" t="s">
        <v>166</v>
      </c>
      <c r="C4" s="83"/>
    </row>
    <row r="5" spans="1:4">
      <c r="B5" s="132"/>
    </row>
    <row r="6" spans="1:4">
      <c r="B6" s="135" t="s">
        <v>218</v>
      </c>
    </row>
    <row r="7" spans="1:4" ht="12" customHeight="1">
      <c r="B7" s="135"/>
    </row>
    <row r="8" spans="1:4">
      <c r="B8" s="136"/>
      <c r="C8" s="137" t="s">
        <v>219</v>
      </c>
      <c r="D8" s="131" t="s">
        <v>220</v>
      </c>
    </row>
    <row r="9" spans="1:4" s="141" customFormat="1" ht="18.75">
      <c r="A9" s="138"/>
      <c r="B9" s="139" t="s">
        <v>221</v>
      </c>
      <c r="C9" s="140">
        <f>C10+C11+C15+C18</f>
        <v>1715676.24</v>
      </c>
    </row>
    <row r="10" spans="1:4" s="141" customFormat="1" ht="18.75">
      <c r="A10" s="138"/>
      <c r="B10" s="139" t="s">
        <v>222</v>
      </c>
      <c r="C10" s="140">
        <v>0</v>
      </c>
    </row>
    <row r="11" spans="1:4" s="141" customFormat="1" ht="18.75">
      <c r="A11" s="138"/>
      <c r="B11" s="139" t="s">
        <v>223</v>
      </c>
      <c r="C11" s="140">
        <f>SUM(C12:C14)</f>
        <v>918570</v>
      </c>
    </row>
    <row r="12" spans="1:4" ht="18.75">
      <c r="A12" s="143"/>
      <c r="B12" s="136" t="s">
        <v>224</v>
      </c>
      <c r="C12" s="144">
        <v>851470</v>
      </c>
    </row>
    <row r="13" spans="1:4" ht="18.75">
      <c r="A13" s="143"/>
      <c r="B13" s="136" t="s">
        <v>225</v>
      </c>
      <c r="C13" s="144">
        <v>60000</v>
      </c>
    </row>
    <row r="14" spans="1:4" ht="18.75">
      <c r="A14" s="143"/>
      <c r="B14" s="136" t="s">
        <v>226</v>
      </c>
      <c r="C14" s="144">
        <v>7100</v>
      </c>
    </row>
    <row r="15" spans="1:4" ht="18.75">
      <c r="A15" s="143"/>
      <c r="B15" s="139" t="s">
        <v>227</v>
      </c>
      <c r="C15" s="140">
        <f>SUM(C16:C17)</f>
        <v>250051.91</v>
      </c>
    </row>
    <row r="16" spans="1:4" ht="18.75">
      <c r="A16" s="143"/>
      <c r="B16" s="145" t="s">
        <v>228</v>
      </c>
      <c r="C16" s="144">
        <v>250051.91</v>
      </c>
    </row>
    <row r="17" spans="1:3" ht="18.75" customHeight="1">
      <c r="A17" s="143"/>
      <c r="B17" s="145" t="s">
        <v>229</v>
      </c>
      <c r="C17" s="140"/>
    </row>
    <row r="18" spans="1:3" s="141" customFormat="1" ht="18.75">
      <c r="A18" s="138"/>
      <c r="B18" s="139" t="s">
        <v>230</v>
      </c>
      <c r="C18" s="140">
        <f>SUM(C19:C22)</f>
        <v>547054.33000000007</v>
      </c>
    </row>
    <row r="19" spans="1:3" ht="18.75">
      <c r="A19" s="143"/>
      <c r="B19" s="136" t="s">
        <v>231</v>
      </c>
      <c r="C19" s="144">
        <v>12820.8</v>
      </c>
    </row>
    <row r="20" spans="1:3" ht="18.75">
      <c r="A20" s="143"/>
      <c r="B20" s="136" t="s">
        <v>232</v>
      </c>
      <c r="C20" s="144">
        <v>53560</v>
      </c>
    </row>
    <row r="21" spans="1:3" ht="18.75">
      <c r="A21" s="143"/>
      <c r="B21" s="136" t="s">
        <v>233</v>
      </c>
      <c r="C21" s="144">
        <v>82579.199999999997</v>
      </c>
    </row>
    <row r="22" spans="1:3" ht="18.75">
      <c r="A22" s="143"/>
      <c r="B22" s="136" t="s">
        <v>234</v>
      </c>
      <c r="C22" s="144">
        <v>398094.33</v>
      </c>
    </row>
    <row r="23" spans="1:3" s="141" customFormat="1" ht="18.75">
      <c r="A23" s="138"/>
      <c r="B23" s="139" t="s">
        <v>235</v>
      </c>
      <c r="C23" s="140">
        <f>SUM(C24:C27)</f>
        <v>162290.71</v>
      </c>
    </row>
    <row r="24" spans="1:3" ht="18.75">
      <c r="A24" s="143"/>
      <c r="B24" s="145" t="s">
        <v>236</v>
      </c>
      <c r="C24" s="144">
        <v>100599.86</v>
      </c>
    </row>
    <row r="25" spans="1:3" ht="18.75" customHeight="1">
      <c r="A25" s="143"/>
      <c r="B25" s="145" t="s">
        <v>237</v>
      </c>
      <c r="C25" s="144"/>
    </row>
    <row r="26" spans="1:3" ht="18.75">
      <c r="A26" s="143"/>
      <c r="B26" s="145" t="s">
        <v>238</v>
      </c>
      <c r="C26" s="144">
        <f>1750+59907.52+33.33</f>
        <v>61690.85</v>
      </c>
    </row>
    <row r="27" spans="1:3" ht="18.75">
      <c r="A27" s="143"/>
      <c r="B27" s="145" t="s">
        <v>229</v>
      </c>
      <c r="C27" s="144"/>
    </row>
    <row r="28" spans="1:3" s="141" customFormat="1" ht="18.75">
      <c r="A28" s="138"/>
      <c r="B28" s="139" t="s">
        <v>239</v>
      </c>
      <c r="C28" s="140">
        <f>SUM(C29:C31)</f>
        <v>172333.88</v>
      </c>
    </row>
    <row r="29" spans="1:3" ht="18.75">
      <c r="A29" s="143"/>
      <c r="B29" s="145" t="s">
        <v>240</v>
      </c>
      <c r="C29" s="144"/>
    </row>
    <row r="30" spans="1:3" ht="18.75">
      <c r="A30" s="143"/>
      <c r="B30" s="145" t="s">
        <v>241</v>
      </c>
      <c r="C30" s="146">
        <v>166315.53</v>
      </c>
    </row>
    <row r="31" spans="1:3" ht="18.75">
      <c r="A31" s="143"/>
      <c r="B31" s="145" t="s">
        <v>242</v>
      </c>
      <c r="C31" s="144">
        <v>6018.35</v>
      </c>
    </row>
    <row r="32" spans="1:3" s="141" customFormat="1" ht="18.75">
      <c r="A32" s="138"/>
      <c r="B32" s="139" t="s">
        <v>243</v>
      </c>
      <c r="C32" s="140">
        <f>SUM(C33:C34)</f>
        <v>1654.89</v>
      </c>
    </row>
    <row r="33" spans="1:3" ht="18.75">
      <c r="A33" s="143"/>
      <c r="B33" s="136" t="s">
        <v>244</v>
      </c>
      <c r="C33" s="144">
        <v>1654.89</v>
      </c>
    </row>
    <row r="34" spans="1:3" ht="18.75">
      <c r="A34" s="143"/>
      <c r="B34" s="136" t="s">
        <v>25</v>
      </c>
      <c r="C34" s="144"/>
    </row>
    <row r="35" spans="1:3" s="141" customFormat="1" ht="18.75">
      <c r="A35" s="138"/>
      <c r="B35" s="139" t="s">
        <v>245</v>
      </c>
      <c r="C35" s="140">
        <f>C9+C23+C28+C32</f>
        <v>2051955.72</v>
      </c>
    </row>
    <row r="36" spans="1:3" ht="18.75">
      <c r="A36" s="143"/>
      <c r="C36" s="147"/>
    </row>
    <row r="37" spans="1:3" ht="18.75">
      <c r="A37" s="143"/>
      <c r="C37" s="147"/>
    </row>
    <row r="38" spans="1:3" ht="18.75">
      <c r="A38" s="143"/>
      <c r="C38" s="147"/>
    </row>
    <row r="39" spans="1:3" ht="18.75">
      <c r="A39" s="143"/>
    </row>
    <row r="40" spans="1:3" ht="18.75">
      <c r="A40" s="143"/>
    </row>
    <row r="41" spans="1:3" ht="18.75">
      <c r="A41" s="143"/>
    </row>
    <row r="42" spans="1:3" ht="18.75">
      <c r="A42" s="143"/>
    </row>
    <row r="43" spans="1:3" ht="18.75">
      <c r="A43" s="143"/>
    </row>
    <row r="44" spans="1:3" ht="18.75">
      <c r="A44" s="143"/>
    </row>
    <row r="45" spans="1:3" ht="18.75">
      <c r="A45" s="143"/>
    </row>
    <row r="46" spans="1:3" ht="18.75">
      <c r="A46" s="143"/>
    </row>
  </sheetData>
  <mergeCells count="2">
    <mergeCell ref="B2:C2"/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tabSelected="1" topLeftCell="A16" workbookViewId="0">
      <selection activeCell="C41" sqref="C41"/>
    </sheetView>
  </sheetViews>
  <sheetFormatPr defaultRowHeight="15.75"/>
  <cols>
    <col min="1" max="1" width="3.7109375" style="131" customWidth="1"/>
    <col min="2" max="2" width="75.7109375" style="131" customWidth="1"/>
    <col min="3" max="3" width="26.5703125" style="133" customWidth="1"/>
    <col min="4" max="4" width="10.140625" style="131" hidden="1" customWidth="1"/>
    <col min="5" max="5" width="0.140625" style="134" customWidth="1"/>
    <col min="6" max="6" width="9.140625" style="131"/>
    <col min="7" max="7" width="25.85546875" style="131" hidden="1" customWidth="1"/>
    <col min="8" max="235" width="9.140625" style="131"/>
    <col min="236" max="236" width="3.7109375" style="131" customWidth="1"/>
    <col min="237" max="237" width="75.7109375" style="131" customWidth="1"/>
    <col min="238" max="238" width="26.5703125" style="131" customWidth="1"/>
    <col min="239" max="239" width="0" style="131" hidden="1" customWidth="1"/>
    <col min="240" max="240" width="0.140625" style="131" customWidth="1"/>
    <col min="241" max="241" width="9.140625" style="131"/>
    <col min="242" max="242" width="0" style="131" hidden="1" customWidth="1"/>
    <col min="243" max="243" width="9.140625" style="131"/>
    <col min="244" max="244" width="13.28515625" style="131" customWidth="1"/>
    <col min="245" max="245" width="12.140625" style="131" customWidth="1"/>
    <col min="246" max="246" width="40.7109375" style="131" customWidth="1"/>
    <col min="247" max="250" width="9.140625" style="131"/>
    <col min="251" max="251" width="26.42578125" style="131" customWidth="1"/>
    <col min="252" max="491" width="9.140625" style="131"/>
    <col min="492" max="492" width="3.7109375" style="131" customWidth="1"/>
    <col min="493" max="493" width="75.7109375" style="131" customWidth="1"/>
    <col min="494" max="494" width="26.5703125" style="131" customWidth="1"/>
    <col min="495" max="495" width="0" style="131" hidden="1" customWidth="1"/>
    <col min="496" max="496" width="0.140625" style="131" customWidth="1"/>
    <col min="497" max="497" width="9.140625" style="131"/>
    <col min="498" max="498" width="0" style="131" hidden="1" customWidth="1"/>
    <col min="499" max="499" width="9.140625" style="131"/>
    <col min="500" max="500" width="13.28515625" style="131" customWidth="1"/>
    <col min="501" max="501" width="12.140625" style="131" customWidth="1"/>
    <col min="502" max="502" width="40.7109375" style="131" customWidth="1"/>
    <col min="503" max="506" width="9.140625" style="131"/>
    <col min="507" max="507" width="26.42578125" style="131" customWidth="1"/>
    <col min="508" max="747" width="9.140625" style="131"/>
    <col min="748" max="748" width="3.7109375" style="131" customWidth="1"/>
    <col min="749" max="749" width="75.7109375" style="131" customWidth="1"/>
    <col min="750" max="750" width="26.5703125" style="131" customWidth="1"/>
    <col min="751" max="751" width="0" style="131" hidden="1" customWidth="1"/>
    <col min="752" max="752" width="0.140625" style="131" customWidth="1"/>
    <col min="753" max="753" width="9.140625" style="131"/>
    <col min="754" max="754" width="0" style="131" hidden="1" customWidth="1"/>
    <col min="755" max="755" width="9.140625" style="131"/>
    <col min="756" max="756" width="13.28515625" style="131" customWidth="1"/>
    <col min="757" max="757" width="12.140625" style="131" customWidth="1"/>
    <col min="758" max="758" width="40.7109375" style="131" customWidth="1"/>
    <col min="759" max="762" width="9.140625" style="131"/>
    <col min="763" max="763" width="26.42578125" style="131" customWidth="1"/>
    <col min="764" max="1003" width="9.140625" style="131"/>
    <col min="1004" max="1004" width="3.7109375" style="131" customWidth="1"/>
    <col min="1005" max="1005" width="75.7109375" style="131" customWidth="1"/>
    <col min="1006" max="1006" width="26.5703125" style="131" customWidth="1"/>
    <col min="1007" max="1007" width="0" style="131" hidden="1" customWidth="1"/>
    <col min="1008" max="1008" width="0.140625" style="131" customWidth="1"/>
    <col min="1009" max="1009" width="9.140625" style="131"/>
    <col min="1010" max="1010" width="0" style="131" hidden="1" customWidth="1"/>
    <col min="1011" max="1011" width="9.140625" style="131"/>
    <col min="1012" max="1012" width="13.28515625" style="131" customWidth="1"/>
    <col min="1013" max="1013" width="12.140625" style="131" customWidth="1"/>
    <col min="1014" max="1014" width="40.7109375" style="131" customWidth="1"/>
    <col min="1015" max="1018" width="9.140625" style="131"/>
    <col min="1019" max="1019" width="26.42578125" style="131" customWidth="1"/>
    <col min="1020" max="1259" width="9.140625" style="131"/>
    <col min="1260" max="1260" width="3.7109375" style="131" customWidth="1"/>
    <col min="1261" max="1261" width="75.7109375" style="131" customWidth="1"/>
    <col min="1262" max="1262" width="26.5703125" style="131" customWidth="1"/>
    <col min="1263" max="1263" width="0" style="131" hidden="1" customWidth="1"/>
    <col min="1264" max="1264" width="0.140625" style="131" customWidth="1"/>
    <col min="1265" max="1265" width="9.140625" style="131"/>
    <col min="1266" max="1266" width="0" style="131" hidden="1" customWidth="1"/>
    <col min="1267" max="1267" width="9.140625" style="131"/>
    <col min="1268" max="1268" width="13.28515625" style="131" customWidth="1"/>
    <col min="1269" max="1269" width="12.140625" style="131" customWidth="1"/>
    <col min="1270" max="1270" width="40.7109375" style="131" customWidth="1"/>
    <col min="1271" max="1274" width="9.140625" style="131"/>
    <col min="1275" max="1275" width="26.42578125" style="131" customWidth="1"/>
    <col min="1276" max="1515" width="9.140625" style="131"/>
    <col min="1516" max="1516" width="3.7109375" style="131" customWidth="1"/>
    <col min="1517" max="1517" width="75.7109375" style="131" customWidth="1"/>
    <col min="1518" max="1518" width="26.5703125" style="131" customWidth="1"/>
    <col min="1519" max="1519" width="0" style="131" hidden="1" customWidth="1"/>
    <col min="1520" max="1520" width="0.140625" style="131" customWidth="1"/>
    <col min="1521" max="1521" width="9.140625" style="131"/>
    <col min="1522" max="1522" width="0" style="131" hidden="1" customWidth="1"/>
    <col min="1523" max="1523" width="9.140625" style="131"/>
    <col min="1524" max="1524" width="13.28515625" style="131" customWidth="1"/>
    <col min="1525" max="1525" width="12.140625" style="131" customWidth="1"/>
    <col min="1526" max="1526" width="40.7109375" style="131" customWidth="1"/>
    <col min="1527" max="1530" width="9.140625" style="131"/>
    <col min="1531" max="1531" width="26.42578125" style="131" customWidth="1"/>
    <col min="1532" max="1771" width="9.140625" style="131"/>
    <col min="1772" max="1772" width="3.7109375" style="131" customWidth="1"/>
    <col min="1773" max="1773" width="75.7109375" style="131" customWidth="1"/>
    <col min="1774" max="1774" width="26.5703125" style="131" customWidth="1"/>
    <col min="1775" max="1775" width="0" style="131" hidden="1" customWidth="1"/>
    <col min="1776" max="1776" width="0.140625" style="131" customWidth="1"/>
    <col min="1777" max="1777" width="9.140625" style="131"/>
    <col min="1778" max="1778" width="0" style="131" hidden="1" customWidth="1"/>
    <col min="1779" max="1779" width="9.140625" style="131"/>
    <col min="1780" max="1780" width="13.28515625" style="131" customWidth="1"/>
    <col min="1781" max="1781" width="12.140625" style="131" customWidth="1"/>
    <col min="1782" max="1782" width="40.7109375" style="131" customWidth="1"/>
    <col min="1783" max="1786" width="9.140625" style="131"/>
    <col min="1787" max="1787" width="26.42578125" style="131" customWidth="1"/>
    <col min="1788" max="2027" width="9.140625" style="131"/>
    <col min="2028" max="2028" width="3.7109375" style="131" customWidth="1"/>
    <col min="2029" max="2029" width="75.7109375" style="131" customWidth="1"/>
    <col min="2030" max="2030" width="26.5703125" style="131" customWidth="1"/>
    <col min="2031" max="2031" width="0" style="131" hidden="1" customWidth="1"/>
    <col min="2032" max="2032" width="0.140625" style="131" customWidth="1"/>
    <col min="2033" max="2033" width="9.140625" style="131"/>
    <col min="2034" max="2034" width="0" style="131" hidden="1" customWidth="1"/>
    <col min="2035" max="2035" width="9.140625" style="131"/>
    <col min="2036" max="2036" width="13.28515625" style="131" customWidth="1"/>
    <col min="2037" max="2037" width="12.140625" style="131" customWidth="1"/>
    <col min="2038" max="2038" width="40.7109375" style="131" customWidth="1"/>
    <col min="2039" max="2042" width="9.140625" style="131"/>
    <col min="2043" max="2043" width="26.42578125" style="131" customWidth="1"/>
    <col min="2044" max="2283" width="9.140625" style="131"/>
    <col min="2284" max="2284" width="3.7109375" style="131" customWidth="1"/>
    <col min="2285" max="2285" width="75.7109375" style="131" customWidth="1"/>
    <col min="2286" max="2286" width="26.5703125" style="131" customWidth="1"/>
    <col min="2287" max="2287" width="0" style="131" hidden="1" customWidth="1"/>
    <col min="2288" max="2288" width="0.140625" style="131" customWidth="1"/>
    <col min="2289" max="2289" width="9.140625" style="131"/>
    <col min="2290" max="2290" width="0" style="131" hidden="1" customWidth="1"/>
    <col min="2291" max="2291" width="9.140625" style="131"/>
    <col min="2292" max="2292" width="13.28515625" style="131" customWidth="1"/>
    <col min="2293" max="2293" width="12.140625" style="131" customWidth="1"/>
    <col min="2294" max="2294" width="40.7109375" style="131" customWidth="1"/>
    <col min="2295" max="2298" width="9.140625" style="131"/>
    <col min="2299" max="2299" width="26.42578125" style="131" customWidth="1"/>
    <col min="2300" max="2539" width="9.140625" style="131"/>
    <col min="2540" max="2540" width="3.7109375" style="131" customWidth="1"/>
    <col min="2541" max="2541" width="75.7109375" style="131" customWidth="1"/>
    <col min="2542" max="2542" width="26.5703125" style="131" customWidth="1"/>
    <col min="2543" max="2543" width="0" style="131" hidden="1" customWidth="1"/>
    <col min="2544" max="2544" width="0.140625" style="131" customWidth="1"/>
    <col min="2545" max="2545" width="9.140625" style="131"/>
    <col min="2546" max="2546" width="0" style="131" hidden="1" customWidth="1"/>
    <col min="2547" max="2547" width="9.140625" style="131"/>
    <col min="2548" max="2548" width="13.28515625" style="131" customWidth="1"/>
    <col min="2549" max="2549" width="12.140625" style="131" customWidth="1"/>
    <col min="2550" max="2550" width="40.7109375" style="131" customWidth="1"/>
    <col min="2551" max="2554" width="9.140625" style="131"/>
    <col min="2555" max="2555" width="26.42578125" style="131" customWidth="1"/>
    <col min="2556" max="2795" width="9.140625" style="131"/>
    <col min="2796" max="2796" width="3.7109375" style="131" customWidth="1"/>
    <col min="2797" max="2797" width="75.7109375" style="131" customWidth="1"/>
    <col min="2798" max="2798" width="26.5703125" style="131" customWidth="1"/>
    <col min="2799" max="2799" width="0" style="131" hidden="1" customWidth="1"/>
    <col min="2800" max="2800" width="0.140625" style="131" customWidth="1"/>
    <col min="2801" max="2801" width="9.140625" style="131"/>
    <col min="2802" max="2802" width="0" style="131" hidden="1" customWidth="1"/>
    <col min="2803" max="2803" width="9.140625" style="131"/>
    <col min="2804" max="2804" width="13.28515625" style="131" customWidth="1"/>
    <col min="2805" max="2805" width="12.140625" style="131" customWidth="1"/>
    <col min="2806" max="2806" width="40.7109375" style="131" customWidth="1"/>
    <col min="2807" max="2810" width="9.140625" style="131"/>
    <col min="2811" max="2811" width="26.42578125" style="131" customWidth="1"/>
    <col min="2812" max="3051" width="9.140625" style="131"/>
    <col min="3052" max="3052" width="3.7109375" style="131" customWidth="1"/>
    <col min="3053" max="3053" width="75.7109375" style="131" customWidth="1"/>
    <col min="3054" max="3054" width="26.5703125" style="131" customWidth="1"/>
    <col min="3055" max="3055" width="0" style="131" hidden="1" customWidth="1"/>
    <col min="3056" max="3056" width="0.140625" style="131" customWidth="1"/>
    <col min="3057" max="3057" width="9.140625" style="131"/>
    <col min="3058" max="3058" width="0" style="131" hidden="1" customWidth="1"/>
    <col min="3059" max="3059" width="9.140625" style="131"/>
    <col min="3060" max="3060" width="13.28515625" style="131" customWidth="1"/>
    <col min="3061" max="3061" width="12.140625" style="131" customWidth="1"/>
    <col min="3062" max="3062" width="40.7109375" style="131" customWidth="1"/>
    <col min="3063" max="3066" width="9.140625" style="131"/>
    <col min="3067" max="3067" width="26.42578125" style="131" customWidth="1"/>
    <col min="3068" max="3307" width="9.140625" style="131"/>
    <col min="3308" max="3308" width="3.7109375" style="131" customWidth="1"/>
    <col min="3309" max="3309" width="75.7109375" style="131" customWidth="1"/>
    <col min="3310" max="3310" width="26.5703125" style="131" customWidth="1"/>
    <col min="3311" max="3311" width="0" style="131" hidden="1" customWidth="1"/>
    <col min="3312" max="3312" width="0.140625" style="131" customWidth="1"/>
    <col min="3313" max="3313" width="9.140625" style="131"/>
    <col min="3314" max="3314" width="0" style="131" hidden="1" customWidth="1"/>
    <col min="3315" max="3315" width="9.140625" style="131"/>
    <col min="3316" max="3316" width="13.28515625" style="131" customWidth="1"/>
    <col min="3317" max="3317" width="12.140625" style="131" customWidth="1"/>
    <col min="3318" max="3318" width="40.7109375" style="131" customWidth="1"/>
    <col min="3319" max="3322" width="9.140625" style="131"/>
    <col min="3323" max="3323" width="26.42578125" style="131" customWidth="1"/>
    <col min="3324" max="3563" width="9.140625" style="131"/>
    <col min="3564" max="3564" width="3.7109375" style="131" customWidth="1"/>
    <col min="3565" max="3565" width="75.7109375" style="131" customWidth="1"/>
    <col min="3566" max="3566" width="26.5703125" style="131" customWidth="1"/>
    <col min="3567" max="3567" width="0" style="131" hidden="1" customWidth="1"/>
    <col min="3568" max="3568" width="0.140625" style="131" customWidth="1"/>
    <col min="3569" max="3569" width="9.140625" style="131"/>
    <col min="3570" max="3570" width="0" style="131" hidden="1" customWidth="1"/>
    <col min="3571" max="3571" width="9.140625" style="131"/>
    <col min="3572" max="3572" width="13.28515625" style="131" customWidth="1"/>
    <col min="3573" max="3573" width="12.140625" style="131" customWidth="1"/>
    <col min="3574" max="3574" width="40.7109375" style="131" customWidth="1"/>
    <col min="3575" max="3578" width="9.140625" style="131"/>
    <col min="3579" max="3579" width="26.42578125" style="131" customWidth="1"/>
    <col min="3580" max="3819" width="9.140625" style="131"/>
    <col min="3820" max="3820" width="3.7109375" style="131" customWidth="1"/>
    <col min="3821" max="3821" width="75.7109375" style="131" customWidth="1"/>
    <col min="3822" max="3822" width="26.5703125" style="131" customWidth="1"/>
    <col min="3823" max="3823" width="0" style="131" hidden="1" customWidth="1"/>
    <col min="3824" max="3824" width="0.140625" style="131" customWidth="1"/>
    <col min="3825" max="3825" width="9.140625" style="131"/>
    <col min="3826" max="3826" width="0" style="131" hidden="1" customWidth="1"/>
    <col min="3827" max="3827" width="9.140625" style="131"/>
    <col min="3828" max="3828" width="13.28515625" style="131" customWidth="1"/>
    <col min="3829" max="3829" width="12.140625" style="131" customWidth="1"/>
    <col min="3830" max="3830" width="40.7109375" style="131" customWidth="1"/>
    <col min="3831" max="3834" width="9.140625" style="131"/>
    <col min="3835" max="3835" width="26.42578125" style="131" customWidth="1"/>
    <col min="3836" max="4075" width="9.140625" style="131"/>
    <col min="4076" max="4076" width="3.7109375" style="131" customWidth="1"/>
    <col min="4077" max="4077" width="75.7109375" style="131" customWidth="1"/>
    <col min="4078" max="4078" width="26.5703125" style="131" customWidth="1"/>
    <col min="4079" max="4079" width="0" style="131" hidden="1" customWidth="1"/>
    <col min="4080" max="4080" width="0.140625" style="131" customWidth="1"/>
    <col min="4081" max="4081" width="9.140625" style="131"/>
    <col min="4082" max="4082" width="0" style="131" hidden="1" customWidth="1"/>
    <col min="4083" max="4083" width="9.140625" style="131"/>
    <col min="4084" max="4084" width="13.28515625" style="131" customWidth="1"/>
    <col min="4085" max="4085" width="12.140625" style="131" customWidth="1"/>
    <col min="4086" max="4086" width="40.7109375" style="131" customWidth="1"/>
    <col min="4087" max="4090" width="9.140625" style="131"/>
    <col min="4091" max="4091" width="26.42578125" style="131" customWidth="1"/>
    <col min="4092" max="4331" width="9.140625" style="131"/>
    <col min="4332" max="4332" width="3.7109375" style="131" customWidth="1"/>
    <col min="4333" max="4333" width="75.7109375" style="131" customWidth="1"/>
    <col min="4334" max="4334" width="26.5703125" style="131" customWidth="1"/>
    <col min="4335" max="4335" width="0" style="131" hidden="1" customWidth="1"/>
    <col min="4336" max="4336" width="0.140625" style="131" customWidth="1"/>
    <col min="4337" max="4337" width="9.140625" style="131"/>
    <col min="4338" max="4338" width="0" style="131" hidden="1" customWidth="1"/>
    <col min="4339" max="4339" width="9.140625" style="131"/>
    <col min="4340" max="4340" width="13.28515625" style="131" customWidth="1"/>
    <col min="4341" max="4341" width="12.140625" style="131" customWidth="1"/>
    <col min="4342" max="4342" width="40.7109375" style="131" customWidth="1"/>
    <col min="4343" max="4346" width="9.140625" style="131"/>
    <col min="4347" max="4347" width="26.42578125" style="131" customWidth="1"/>
    <col min="4348" max="4587" width="9.140625" style="131"/>
    <col min="4588" max="4588" width="3.7109375" style="131" customWidth="1"/>
    <col min="4589" max="4589" width="75.7109375" style="131" customWidth="1"/>
    <col min="4590" max="4590" width="26.5703125" style="131" customWidth="1"/>
    <col min="4591" max="4591" width="0" style="131" hidden="1" customWidth="1"/>
    <col min="4592" max="4592" width="0.140625" style="131" customWidth="1"/>
    <col min="4593" max="4593" width="9.140625" style="131"/>
    <col min="4594" max="4594" width="0" style="131" hidden="1" customWidth="1"/>
    <col min="4595" max="4595" width="9.140625" style="131"/>
    <col min="4596" max="4596" width="13.28515625" style="131" customWidth="1"/>
    <col min="4597" max="4597" width="12.140625" style="131" customWidth="1"/>
    <col min="4598" max="4598" width="40.7109375" style="131" customWidth="1"/>
    <col min="4599" max="4602" width="9.140625" style="131"/>
    <col min="4603" max="4603" width="26.42578125" style="131" customWidth="1"/>
    <col min="4604" max="4843" width="9.140625" style="131"/>
    <col min="4844" max="4844" width="3.7109375" style="131" customWidth="1"/>
    <col min="4845" max="4845" width="75.7109375" style="131" customWidth="1"/>
    <col min="4846" max="4846" width="26.5703125" style="131" customWidth="1"/>
    <col min="4847" max="4847" width="0" style="131" hidden="1" customWidth="1"/>
    <col min="4848" max="4848" width="0.140625" style="131" customWidth="1"/>
    <col min="4849" max="4849" width="9.140625" style="131"/>
    <col min="4850" max="4850" width="0" style="131" hidden="1" customWidth="1"/>
    <col min="4851" max="4851" width="9.140625" style="131"/>
    <col min="4852" max="4852" width="13.28515625" style="131" customWidth="1"/>
    <col min="4853" max="4853" width="12.140625" style="131" customWidth="1"/>
    <col min="4854" max="4854" width="40.7109375" style="131" customWidth="1"/>
    <col min="4855" max="4858" width="9.140625" style="131"/>
    <col min="4859" max="4859" width="26.42578125" style="131" customWidth="1"/>
    <col min="4860" max="5099" width="9.140625" style="131"/>
    <col min="5100" max="5100" width="3.7109375" style="131" customWidth="1"/>
    <col min="5101" max="5101" width="75.7109375" style="131" customWidth="1"/>
    <col min="5102" max="5102" width="26.5703125" style="131" customWidth="1"/>
    <col min="5103" max="5103" width="0" style="131" hidden="1" customWidth="1"/>
    <col min="5104" max="5104" width="0.140625" style="131" customWidth="1"/>
    <col min="5105" max="5105" width="9.140625" style="131"/>
    <col min="5106" max="5106" width="0" style="131" hidden="1" customWidth="1"/>
    <col min="5107" max="5107" width="9.140625" style="131"/>
    <col min="5108" max="5108" width="13.28515625" style="131" customWidth="1"/>
    <col min="5109" max="5109" width="12.140625" style="131" customWidth="1"/>
    <col min="5110" max="5110" width="40.7109375" style="131" customWidth="1"/>
    <col min="5111" max="5114" width="9.140625" style="131"/>
    <col min="5115" max="5115" width="26.42578125" style="131" customWidth="1"/>
    <col min="5116" max="5355" width="9.140625" style="131"/>
    <col min="5356" max="5356" width="3.7109375" style="131" customWidth="1"/>
    <col min="5357" max="5357" width="75.7109375" style="131" customWidth="1"/>
    <col min="5358" max="5358" width="26.5703125" style="131" customWidth="1"/>
    <col min="5359" max="5359" width="0" style="131" hidden="1" customWidth="1"/>
    <col min="5360" max="5360" width="0.140625" style="131" customWidth="1"/>
    <col min="5361" max="5361" width="9.140625" style="131"/>
    <col min="5362" max="5362" width="0" style="131" hidden="1" customWidth="1"/>
    <col min="5363" max="5363" width="9.140625" style="131"/>
    <col min="5364" max="5364" width="13.28515625" style="131" customWidth="1"/>
    <col min="5365" max="5365" width="12.140625" style="131" customWidth="1"/>
    <col min="5366" max="5366" width="40.7109375" style="131" customWidth="1"/>
    <col min="5367" max="5370" width="9.140625" style="131"/>
    <col min="5371" max="5371" width="26.42578125" style="131" customWidth="1"/>
    <col min="5372" max="5611" width="9.140625" style="131"/>
    <col min="5612" max="5612" width="3.7109375" style="131" customWidth="1"/>
    <col min="5613" max="5613" width="75.7109375" style="131" customWidth="1"/>
    <col min="5614" max="5614" width="26.5703125" style="131" customWidth="1"/>
    <col min="5615" max="5615" width="0" style="131" hidden="1" customWidth="1"/>
    <col min="5616" max="5616" width="0.140625" style="131" customWidth="1"/>
    <col min="5617" max="5617" width="9.140625" style="131"/>
    <col min="5618" max="5618" width="0" style="131" hidden="1" customWidth="1"/>
    <col min="5619" max="5619" width="9.140625" style="131"/>
    <col min="5620" max="5620" width="13.28515625" style="131" customWidth="1"/>
    <col min="5621" max="5621" width="12.140625" style="131" customWidth="1"/>
    <col min="5622" max="5622" width="40.7109375" style="131" customWidth="1"/>
    <col min="5623" max="5626" width="9.140625" style="131"/>
    <col min="5627" max="5627" width="26.42578125" style="131" customWidth="1"/>
    <col min="5628" max="5867" width="9.140625" style="131"/>
    <col min="5868" max="5868" width="3.7109375" style="131" customWidth="1"/>
    <col min="5869" max="5869" width="75.7109375" style="131" customWidth="1"/>
    <col min="5870" max="5870" width="26.5703125" style="131" customWidth="1"/>
    <col min="5871" max="5871" width="0" style="131" hidden="1" customWidth="1"/>
    <col min="5872" max="5872" width="0.140625" style="131" customWidth="1"/>
    <col min="5873" max="5873" width="9.140625" style="131"/>
    <col min="5874" max="5874" width="0" style="131" hidden="1" customWidth="1"/>
    <col min="5875" max="5875" width="9.140625" style="131"/>
    <col min="5876" max="5876" width="13.28515625" style="131" customWidth="1"/>
    <col min="5877" max="5877" width="12.140625" style="131" customWidth="1"/>
    <col min="5878" max="5878" width="40.7109375" style="131" customWidth="1"/>
    <col min="5879" max="5882" width="9.140625" style="131"/>
    <col min="5883" max="5883" width="26.42578125" style="131" customWidth="1"/>
    <col min="5884" max="6123" width="9.140625" style="131"/>
    <col min="6124" max="6124" width="3.7109375" style="131" customWidth="1"/>
    <col min="6125" max="6125" width="75.7109375" style="131" customWidth="1"/>
    <col min="6126" max="6126" width="26.5703125" style="131" customWidth="1"/>
    <col min="6127" max="6127" width="0" style="131" hidden="1" customWidth="1"/>
    <col min="6128" max="6128" width="0.140625" style="131" customWidth="1"/>
    <col min="6129" max="6129" width="9.140625" style="131"/>
    <col min="6130" max="6130" width="0" style="131" hidden="1" customWidth="1"/>
    <col min="6131" max="6131" width="9.140625" style="131"/>
    <col min="6132" max="6132" width="13.28515625" style="131" customWidth="1"/>
    <col min="6133" max="6133" width="12.140625" style="131" customWidth="1"/>
    <col min="6134" max="6134" width="40.7109375" style="131" customWidth="1"/>
    <col min="6135" max="6138" width="9.140625" style="131"/>
    <col min="6139" max="6139" width="26.42578125" style="131" customWidth="1"/>
    <col min="6140" max="6379" width="9.140625" style="131"/>
    <col min="6380" max="6380" width="3.7109375" style="131" customWidth="1"/>
    <col min="6381" max="6381" width="75.7109375" style="131" customWidth="1"/>
    <col min="6382" max="6382" width="26.5703125" style="131" customWidth="1"/>
    <col min="6383" max="6383" width="0" style="131" hidden="1" customWidth="1"/>
    <col min="6384" max="6384" width="0.140625" style="131" customWidth="1"/>
    <col min="6385" max="6385" width="9.140625" style="131"/>
    <col min="6386" max="6386" width="0" style="131" hidden="1" customWidth="1"/>
    <col min="6387" max="6387" width="9.140625" style="131"/>
    <col min="6388" max="6388" width="13.28515625" style="131" customWidth="1"/>
    <col min="6389" max="6389" width="12.140625" style="131" customWidth="1"/>
    <col min="6390" max="6390" width="40.7109375" style="131" customWidth="1"/>
    <col min="6391" max="6394" width="9.140625" style="131"/>
    <col min="6395" max="6395" width="26.42578125" style="131" customWidth="1"/>
    <col min="6396" max="6635" width="9.140625" style="131"/>
    <col min="6636" max="6636" width="3.7109375" style="131" customWidth="1"/>
    <col min="6637" max="6637" width="75.7109375" style="131" customWidth="1"/>
    <col min="6638" max="6638" width="26.5703125" style="131" customWidth="1"/>
    <col min="6639" max="6639" width="0" style="131" hidden="1" customWidth="1"/>
    <col min="6640" max="6640" width="0.140625" style="131" customWidth="1"/>
    <col min="6641" max="6641" width="9.140625" style="131"/>
    <col min="6642" max="6642" width="0" style="131" hidden="1" customWidth="1"/>
    <col min="6643" max="6643" width="9.140625" style="131"/>
    <col min="6644" max="6644" width="13.28515625" style="131" customWidth="1"/>
    <col min="6645" max="6645" width="12.140625" style="131" customWidth="1"/>
    <col min="6646" max="6646" width="40.7109375" style="131" customWidth="1"/>
    <col min="6647" max="6650" width="9.140625" style="131"/>
    <col min="6651" max="6651" width="26.42578125" style="131" customWidth="1"/>
    <col min="6652" max="6891" width="9.140625" style="131"/>
    <col min="6892" max="6892" width="3.7109375" style="131" customWidth="1"/>
    <col min="6893" max="6893" width="75.7109375" style="131" customWidth="1"/>
    <col min="6894" max="6894" width="26.5703125" style="131" customWidth="1"/>
    <col min="6895" max="6895" width="0" style="131" hidden="1" customWidth="1"/>
    <col min="6896" max="6896" width="0.140625" style="131" customWidth="1"/>
    <col min="6897" max="6897" width="9.140625" style="131"/>
    <col min="6898" max="6898" width="0" style="131" hidden="1" customWidth="1"/>
    <col min="6899" max="6899" width="9.140625" style="131"/>
    <col min="6900" max="6900" width="13.28515625" style="131" customWidth="1"/>
    <col min="6901" max="6901" width="12.140625" style="131" customWidth="1"/>
    <col min="6902" max="6902" width="40.7109375" style="131" customWidth="1"/>
    <col min="6903" max="6906" width="9.140625" style="131"/>
    <col min="6907" max="6907" width="26.42578125" style="131" customWidth="1"/>
    <col min="6908" max="7147" width="9.140625" style="131"/>
    <col min="7148" max="7148" width="3.7109375" style="131" customWidth="1"/>
    <col min="7149" max="7149" width="75.7109375" style="131" customWidth="1"/>
    <col min="7150" max="7150" width="26.5703125" style="131" customWidth="1"/>
    <col min="7151" max="7151" width="0" style="131" hidden="1" customWidth="1"/>
    <col min="7152" max="7152" width="0.140625" style="131" customWidth="1"/>
    <col min="7153" max="7153" width="9.140625" style="131"/>
    <col min="7154" max="7154" width="0" style="131" hidden="1" customWidth="1"/>
    <col min="7155" max="7155" width="9.140625" style="131"/>
    <col min="7156" max="7156" width="13.28515625" style="131" customWidth="1"/>
    <col min="7157" max="7157" width="12.140625" style="131" customWidth="1"/>
    <col min="7158" max="7158" width="40.7109375" style="131" customWidth="1"/>
    <col min="7159" max="7162" width="9.140625" style="131"/>
    <col min="7163" max="7163" width="26.42578125" style="131" customWidth="1"/>
    <col min="7164" max="7403" width="9.140625" style="131"/>
    <col min="7404" max="7404" width="3.7109375" style="131" customWidth="1"/>
    <col min="7405" max="7405" width="75.7109375" style="131" customWidth="1"/>
    <col min="7406" max="7406" width="26.5703125" style="131" customWidth="1"/>
    <col min="7407" max="7407" width="0" style="131" hidden="1" customWidth="1"/>
    <col min="7408" max="7408" width="0.140625" style="131" customWidth="1"/>
    <col min="7409" max="7409" width="9.140625" style="131"/>
    <col min="7410" max="7410" width="0" style="131" hidden="1" customWidth="1"/>
    <col min="7411" max="7411" width="9.140625" style="131"/>
    <col min="7412" max="7412" width="13.28515625" style="131" customWidth="1"/>
    <col min="7413" max="7413" width="12.140625" style="131" customWidth="1"/>
    <col min="7414" max="7414" width="40.7109375" style="131" customWidth="1"/>
    <col min="7415" max="7418" width="9.140625" style="131"/>
    <col min="7419" max="7419" width="26.42578125" style="131" customWidth="1"/>
    <col min="7420" max="7659" width="9.140625" style="131"/>
    <col min="7660" max="7660" width="3.7109375" style="131" customWidth="1"/>
    <col min="7661" max="7661" width="75.7109375" style="131" customWidth="1"/>
    <col min="7662" max="7662" width="26.5703125" style="131" customWidth="1"/>
    <col min="7663" max="7663" width="0" style="131" hidden="1" customWidth="1"/>
    <col min="7664" max="7664" width="0.140625" style="131" customWidth="1"/>
    <col min="7665" max="7665" width="9.140625" style="131"/>
    <col min="7666" max="7666" width="0" style="131" hidden="1" customWidth="1"/>
    <col min="7667" max="7667" width="9.140625" style="131"/>
    <col min="7668" max="7668" width="13.28515625" style="131" customWidth="1"/>
    <col min="7669" max="7669" width="12.140625" style="131" customWidth="1"/>
    <col min="7670" max="7670" width="40.7109375" style="131" customWidth="1"/>
    <col min="7671" max="7674" width="9.140625" style="131"/>
    <col min="7675" max="7675" width="26.42578125" style="131" customWidth="1"/>
    <col min="7676" max="7915" width="9.140625" style="131"/>
    <col min="7916" max="7916" width="3.7109375" style="131" customWidth="1"/>
    <col min="7917" max="7917" width="75.7109375" style="131" customWidth="1"/>
    <col min="7918" max="7918" width="26.5703125" style="131" customWidth="1"/>
    <col min="7919" max="7919" width="0" style="131" hidden="1" customWidth="1"/>
    <col min="7920" max="7920" width="0.140625" style="131" customWidth="1"/>
    <col min="7921" max="7921" width="9.140625" style="131"/>
    <col min="7922" max="7922" width="0" style="131" hidden="1" customWidth="1"/>
    <col min="7923" max="7923" width="9.140625" style="131"/>
    <col min="7924" max="7924" width="13.28515625" style="131" customWidth="1"/>
    <col min="7925" max="7925" width="12.140625" style="131" customWidth="1"/>
    <col min="7926" max="7926" width="40.7109375" style="131" customWidth="1"/>
    <col min="7927" max="7930" width="9.140625" style="131"/>
    <col min="7931" max="7931" width="26.42578125" style="131" customWidth="1"/>
    <col min="7932" max="8171" width="9.140625" style="131"/>
    <col min="8172" max="8172" width="3.7109375" style="131" customWidth="1"/>
    <col min="8173" max="8173" width="75.7109375" style="131" customWidth="1"/>
    <col min="8174" max="8174" width="26.5703125" style="131" customWidth="1"/>
    <col min="8175" max="8175" width="0" style="131" hidden="1" customWidth="1"/>
    <col min="8176" max="8176" width="0.140625" style="131" customWidth="1"/>
    <col min="8177" max="8177" width="9.140625" style="131"/>
    <col min="8178" max="8178" width="0" style="131" hidden="1" customWidth="1"/>
    <col min="8179" max="8179" width="9.140625" style="131"/>
    <col min="8180" max="8180" width="13.28515625" style="131" customWidth="1"/>
    <col min="8181" max="8181" width="12.140625" style="131" customWidth="1"/>
    <col min="8182" max="8182" width="40.7109375" style="131" customWidth="1"/>
    <col min="8183" max="8186" width="9.140625" style="131"/>
    <col min="8187" max="8187" width="26.42578125" style="131" customWidth="1"/>
    <col min="8188" max="8427" width="9.140625" style="131"/>
    <col min="8428" max="8428" width="3.7109375" style="131" customWidth="1"/>
    <col min="8429" max="8429" width="75.7109375" style="131" customWidth="1"/>
    <col min="8430" max="8430" width="26.5703125" style="131" customWidth="1"/>
    <col min="8431" max="8431" width="0" style="131" hidden="1" customWidth="1"/>
    <col min="8432" max="8432" width="0.140625" style="131" customWidth="1"/>
    <col min="8433" max="8433" width="9.140625" style="131"/>
    <col min="8434" max="8434" width="0" style="131" hidden="1" customWidth="1"/>
    <col min="8435" max="8435" width="9.140625" style="131"/>
    <col min="8436" max="8436" width="13.28515625" style="131" customWidth="1"/>
    <col min="8437" max="8437" width="12.140625" style="131" customWidth="1"/>
    <col min="8438" max="8438" width="40.7109375" style="131" customWidth="1"/>
    <col min="8439" max="8442" width="9.140625" style="131"/>
    <col min="8443" max="8443" width="26.42578125" style="131" customWidth="1"/>
    <col min="8444" max="8683" width="9.140625" style="131"/>
    <col min="8684" max="8684" width="3.7109375" style="131" customWidth="1"/>
    <col min="8685" max="8685" width="75.7109375" style="131" customWidth="1"/>
    <col min="8686" max="8686" width="26.5703125" style="131" customWidth="1"/>
    <col min="8687" max="8687" width="0" style="131" hidden="1" customWidth="1"/>
    <col min="8688" max="8688" width="0.140625" style="131" customWidth="1"/>
    <col min="8689" max="8689" width="9.140625" style="131"/>
    <col min="8690" max="8690" width="0" style="131" hidden="1" customWidth="1"/>
    <col min="8691" max="8691" width="9.140625" style="131"/>
    <col min="8692" max="8692" width="13.28515625" style="131" customWidth="1"/>
    <col min="8693" max="8693" width="12.140625" style="131" customWidth="1"/>
    <col min="8694" max="8694" width="40.7109375" style="131" customWidth="1"/>
    <col min="8695" max="8698" width="9.140625" style="131"/>
    <col min="8699" max="8699" width="26.42578125" style="131" customWidth="1"/>
    <col min="8700" max="8939" width="9.140625" style="131"/>
    <col min="8940" max="8940" width="3.7109375" style="131" customWidth="1"/>
    <col min="8941" max="8941" width="75.7109375" style="131" customWidth="1"/>
    <col min="8942" max="8942" width="26.5703125" style="131" customWidth="1"/>
    <col min="8943" max="8943" width="0" style="131" hidden="1" customWidth="1"/>
    <col min="8944" max="8944" width="0.140625" style="131" customWidth="1"/>
    <col min="8945" max="8945" width="9.140625" style="131"/>
    <col min="8946" max="8946" width="0" style="131" hidden="1" customWidth="1"/>
    <col min="8947" max="8947" width="9.140625" style="131"/>
    <col min="8948" max="8948" width="13.28515625" style="131" customWidth="1"/>
    <col min="8949" max="8949" width="12.140625" style="131" customWidth="1"/>
    <col min="8950" max="8950" width="40.7109375" style="131" customWidth="1"/>
    <col min="8951" max="8954" width="9.140625" style="131"/>
    <col min="8955" max="8955" width="26.42578125" style="131" customWidth="1"/>
    <col min="8956" max="9195" width="9.140625" style="131"/>
    <col min="9196" max="9196" width="3.7109375" style="131" customWidth="1"/>
    <col min="9197" max="9197" width="75.7109375" style="131" customWidth="1"/>
    <col min="9198" max="9198" width="26.5703125" style="131" customWidth="1"/>
    <col min="9199" max="9199" width="0" style="131" hidden="1" customWidth="1"/>
    <col min="9200" max="9200" width="0.140625" style="131" customWidth="1"/>
    <col min="9201" max="9201" width="9.140625" style="131"/>
    <col min="9202" max="9202" width="0" style="131" hidden="1" customWidth="1"/>
    <col min="9203" max="9203" width="9.140625" style="131"/>
    <col min="9204" max="9204" width="13.28515625" style="131" customWidth="1"/>
    <col min="9205" max="9205" width="12.140625" style="131" customWidth="1"/>
    <col min="9206" max="9206" width="40.7109375" style="131" customWidth="1"/>
    <col min="9207" max="9210" width="9.140625" style="131"/>
    <col min="9211" max="9211" width="26.42578125" style="131" customWidth="1"/>
    <col min="9212" max="9451" width="9.140625" style="131"/>
    <col min="9452" max="9452" width="3.7109375" style="131" customWidth="1"/>
    <col min="9453" max="9453" width="75.7109375" style="131" customWidth="1"/>
    <col min="9454" max="9454" width="26.5703125" style="131" customWidth="1"/>
    <col min="9455" max="9455" width="0" style="131" hidden="1" customWidth="1"/>
    <col min="9456" max="9456" width="0.140625" style="131" customWidth="1"/>
    <col min="9457" max="9457" width="9.140625" style="131"/>
    <col min="9458" max="9458" width="0" style="131" hidden="1" customWidth="1"/>
    <col min="9459" max="9459" width="9.140625" style="131"/>
    <col min="9460" max="9460" width="13.28515625" style="131" customWidth="1"/>
    <col min="9461" max="9461" width="12.140625" style="131" customWidth="1"/>
    <col min="9462" max="9462" width="40.7109375" style="131" customWidth="1"/>
    <col min="9463" max="9466" width="9.140625" style="131"/>
    <col min="9467" max="9467" width="26.42578125" style="131" customWidth="1"/>
    <col min="9468" max="9707" width="9.140625" style="131"/>
    <col min="9708" max="9708" width="3.7109375" style="131" customWidth="1"/>
    <col min="9709" max="9709" width="75.7109375" style="131" customWidth="1"/>
    <col min="9710" max="9710" width="26.5703125" style="131" customWidth="1"/>
    <col min="9711" max="9711" width="0" style="131" hidden="1" customWidth="1"/>
    <col min="9712" max="9712" width="0.140625" style="131" customWidth="1"/>
    <col min="9713" max="9713" width="9.140625" style="131"/>
    <col min="9714" max="9714" width="0" style="131" hidden="1" customWidth="1"/>
    <col min="9715" max="9715" width="9.140625" style="131"/>
    <col min="9716" max="9716" width="13.28515625" style="131" customWidth="1"/>
    <col min="9717" max="9717" width="12.140625" style="131" customWidth="1"/>
    <col min="9718" max="9718" width="40.7109375" style="131" customWidth="1"/>
    <col min="9719" max="9722" width="9.140625" style="131"/>
    <col min="9723" max="9723" width="26.42578125" style="131" customWidth="1"/>
    <col min="9724" max="9963" width="9.140625" style="131"/>
    <col min="9964" max="9964" width="3.7109375" style="131" customWidth="1"/>
    <col min="9965" max="9965" width="75.7109375" style="131" customWidth="1"/>
    <col min="9966" max="9966" width="26.5703125" style="131" customWidth="1"/>
    <col min="9967" max="9967" width="0" style="131" hidden="1" customWidth="1"/>
    <col min="9968" max="9968" width="0.140625" style="131" customWidth="1"/>
    <col min="9969" max="9969" width="9.140625" style="131"/>
    <col min="9970" max="9970" width="0" style="131" hidden="1" customWidth="1"/>
    <col min="9971" max="9971" width="9.140625" style="131"/>
    <col min="9972" max="9972" width="13.28515625" style="131" customWidth="1"/>
    <col min="9973" max="9973" width="12.140625" style="131" customWidth="1"/>
    <col min="9974" max="9974" width="40.7109375" style="131" customWidth="1"/>
    <col min="9975" max="9978" width="9.140625" style="131"/>
    <col min="9979" max="9979" width="26.42578125" style="131" customWidth="1"/>
    <col min="9980" max="10219" width="9.140625" style="131"/>
    <col min="10220" max="10220" width="3.7109375" style="131" customWidth="1"/>
    <col min="10221" max="10221" width="75.7109375" style="131" customWidth="1"/>
    <col min="10222" max="10222" width="26.5703125" style="131" customWidth="1"/>
    <col min="10223" max="10223" width="0" style="131" hidden="1" customWidth="1"/>
    <col min="10224" max="10224" width="0.140625" style="131" customWidth="1"/>
    <col min="10225" max="10225" width="9.140625" style="131"/>
    <col min="10226" max="10226" width="0" style="131" hidden="1" customWidth="1"/>
    <col min="10227" max="10227" width="9.140625" style="131"/>
    <col min="10228" max="10228" width="13.28515625" style="131" customWidth="1"/>
    <col min="10229" max="10229" width="12.140625" style="131" customWidth="1"/>
    <col min="10230" max="10230" width="40.7109375" style="131" customWidth="1"/>
    <col min="10231" max="10234" width="9.140625" style="131"/>
    <col min="10235" max="10235" width="26.42578125" style="131" customWidth="1"/>
    <col min="10236" max="10475" width="9.140625" style="131"/>
    <col min="10476" max="10476" width="3.7109375" style="131" customWidth="1"/>
    <col min="10477" max="10477" width="75.7109375" style="131" customWidth="1"/>
    <col min="10478" max="10478" width="26.5703125" style="131" customWidth="1"/>
    <col min="10479" max="10479" width="0" style="131" hidden="1" customWidth="1"/>
    <col min="10480" max="10480" width="0.140625" style="131" customWidth="1"/>
    <col min="10481" max="10481" width="9.140625" style="131"/>
    <col min="10482" max="10482" width="0" style="131" hidden="1" customWidth="1"/>
    <col min="10483" max="10483" width="9.140625" style="131"/>
    <col min="10484" max="10484" width="13.28515625" style="131" customWidth="1"/>
    <col min="10485" max="10485" width="12.140625" style="131" customWidth="1"/>
    <col min="10486" max="10486" width="40.7109375" style="131" customWidth="1"/>
    <col min="10487" max="10490" width="9.140625" style="131"/>
    <col min="10491" max="10491" width="26.42578125" style="131" customWidth="1"/>
    <col min="10492" max="10731" width="9.140625" style="131"/>
    <col min="10732" max="10732" width="3.7109375" style="131" customWidth="1"/>
    <col min="10733" max="10733" width="75.7109375" style="131" customWidth="1"/>
    <col min="10734" max="10734" width="26.5703125" style="131" customWidth="1"/>
    <col min="10735" max="10735" width="0" style="131" hidden="1" customWidth="1"/>
    <col min="10736" max="10736" width="0.140625" style="131" customWidth="1"/>
    <col min="10737" max="10737" width="9.140625" style="131"/>
    <col min="10738" max="10738" width="0" style="131" hidden="1" customWidth="1"/>
    <col min="10739" max="10739" width="9.140625" style="131"/>
    <col min="10740" max="10740" width="13.28515625" style="131" customWidth="1"/>
    <col min="10741" max="10741" width="12.140625" style="131" customWidth="1"/>
    <col min="10742" max="10742" width="40.7109375" style="131" customWidth="1"/>
    <col min="10743" max="10746" width="9.140625" style="131"/>
    <col min="10747" max="10747" width="26.42578125" style="131" customWidth="1"/>
    <col min="10748" max="10987" width="9.140625" style="131"/>
    <col min="10988" max="10988" width="3.7109375" style="131" customWidth="1"/>
    <col min="10989" max="10989" width="75.7109375" style="131" customWidth="1"/>
    <col min="10990" max="10990" width="26.5703125" style="131" customWidth="1"/>
    <col min="10991" max="10991" width="0" style="131" hidden="1" customWidth="1"/>
    <col min="10992" max="10992" width="0.140625" style="131" customWidth="1"/>
    <col min="10993" max="10993" width="9.140625" style="131"/>
    <col min="10994" max="10994" width="0" style="131" hidden="1" customWidth="1"/>
    <col min="10995" max="10995" width="9.140625" style="131"/>
    <col min="10996" max="10996" width="13.28515625" style="131" customWidth="1"/>
    <col min="10997" max="10997" width="12.140625" style="131" customWidth="1"/>
    <col min="10998" max="10998" width="40.7109375" style="131" customWidth="1"/>
    <col min="10999" max="11002" width="9.140625" style="131"/>
    <col min="11003" max="11003" width="26.42578125" style="131" customWidth="1"/>
    <col min="11004" max="11243" width="9.140625" style="131"/>
    <col min="11244" max="11244" width="3.7109375" style="131" customWidth="1"/>
    <col min="11245" max="11245" width="75.7109375" style="131" customWidth="1"/>
    <col min="11246" max="11246" width="26.5703125" style="131" customWidth="1"/>
    <col min="11247" max="11247" width="0" style="131" hidden="1" customWidth="1"/>
    <col min="11248" max="11248" width="0.140625" style="131" customWidth="1"/>
    <col min="11249" max="11249" width="9.140625" style="131"/>
    <col min="11250" max="11250" width="0" style="131" hidden="1" customWidth="1"/>
    <col min="11251" max="11251" width="9.140625" style="131"/>
    <col min="11252" max="11252" width="13.28515625" style="131" customWidth="1"/>
    <col min="11253" max="11253" width="12.140625" style="131" customWidth="1"/>
    <col min="11254" max="11254" width="40.7109375" style="131" customWidth="1"/>
    <col min="11255" max="11258" width="9.140625" style="131"/>
    <col min="11259" max="11259" width="26.42578125" style="131" customWidth="1"/>
    <col min="11260" max="11499" width="9.140625" style="131"/>
    <col min="11500" max="11500" width="3.7109375" style="131" customWidth="1"/>
    <col min="11501" max="11501" width="75.7109375" style="131" customWidth="1"/>
    <col min="11502" max="11502" width="26.5703125" style="131" customWidth="1"/>
    <col min="11503" max="11503" width="0" style="131" hidden="1" customWidth="1"/>
    <col min="11504" max="11504" width="0.140625" style="131" customWidth="1"/>
    <col min="11505" max="11505" width="9.140625" style="131"/>
    <col min="11506" max="11506" width="0" style="131" hidden="1" customWidth="1"/>
    <col min="11507" max="11507" width="9.140625" style="131"/>
    <col min="11508" max="11508" width="13.28515625" style="131" customWidth="1"/>
    <col min="11509" max="11509" width="12.140625" style="131" customWidth="1"/>
    <col min="11510" max="11510" width="40.7109375" style="131" customWidth="1"/>
    <col min="11511" max="11514" width="9.140625" style="131"/>
    <col min="11515" max="11515" width="26.42578125" style="131" customWidth="1"/>
    <col min="11516" max="11755" width="9.140625" style="131"/>
    <col min="11756" max="11756" width="3.7109375" style="131" customWidth="1"/>
    <col min="11757" max="11757" width="75.7109375" style="131" customWidth="1"/>
    <col min="11758" max="11758" width="26.5703125" style="131" customWidth="1"/>
    <col min="11759" max="11759" width="0" style="131" hidden="1" customWidth="1"/>
    <col min="11760" max="11760" width="0.140625" style="131" customWidth="1"/>
    <col min="11761" max="11761" width="9.140625" style="131"/>
    <col min="11762" max="11762" width="0" style="131" hidden="1" customWidth="1"/>
    <col min="11763" max="11763" width="9.140625" style="131"/>
    <col min="11764" max="11764" width="13.28515625" style="131" customWidth="1"/>
    <col min="11765" max="11765" width="12.140625" style="131" customWidth="1"/>
    <col min="11766" max="11766" width="40.7109375" style="131" customWidth="1"/>
    <col min="11767" max="11770" width="9.140625" style="131"/>
    <col min="11771" max="11771" width="26.42578125" style="131" customWidth="1"/>
    <col min="11772" max="12011" width="9.140625" style="131"/>
    <col min="12012" max="12012" width="3.7109375" style="131" customWidth="1"/>
    <col min="12013" max="12013" width="75.7109375" style="131" customWidth="1"/>
    <col min="12014" max="12014" width="26.5703125" style="131" customWidth="1"/>
    <col min="12015" max="12015" width="0" style="131" hidden="1" customWidth="1"/>
    <col min="12016" max="12016" width="0.140625" style="131" customWidth="1"/>
    <col min="12017" max="12017" width="9.140625" style="131"/>
    <col min="12018" max="12018" width="0" style="131" hidden="1" customWidth="1"/>
    <col min="12019" max="12019" width="9.140625" style="131"/>
    <col min="12020" max="12020" width="13.28515625" style="131" customWidth="1"/>
    <col min="12021" max="12021" width="12.140625" style="131" customWidth="1"/>
    <col min="12022" max="12022" width="40.7109375" style="131" customWidth="1"/>
    <col min="12023" max="12026" width="9.140625" style="131"/>
    <col min="12027" max="12027" width="26.42578125" style="131" customWidth="1"/>
    <col min="12028" max="12267" width="9.140625" style="131"/>
    <col min="12268" max="12268" width="3.7109375" style="131" customWidth="1"/>
    <col min="12269" max="12269" width="75.7109375" style="131" customWidth="1"/>
    <col min="12270" max="12270" width="26.5703125" style="131" customWidth="1"/>
    <col min="12271" max="12271" width="0" style="131" hidden="1" customWidth="1"/>
    <col min="12272" max="12272" width="0.140625" style="131" customWidth="1"/>
    <col min="12273" max="12273" width="9.140625" style="131"/>
    <col min="12274" max="12274" width="0" style="131" hidden="1" customWidth="1"/>
    <col min="12275" max="12275" width="9.140625" style="131"/>
    <col min="12276" max="12276" width="13.28515625" style="131" customWidth="1"/>
    <col min="12277" max="12277" width="12.140625" style="131" customWidth="1"/>
    <col min="12278" max="12278" width="40.7109375" style="131" customWidth="1"/>
    <col min="12279" max="12282" width="9.140625" style="131"/>
    <col min="12283" max="12283" width="26.42578125" style="131" customWidth="1"/>
    <col min="12284" max="12523" width="9.140625" style="131"/>
    <col min="12524" max="12524" width="3.7109375" style="131" customWidth="1"/>
    <col min="12525" max="12525" width="75.7109375" style="131" customWidth="1"/>
    <col min="12526" max="12526" width="26.5703125" style="131" customWidth="1"/>
    <col min="12527" max="12527" width="0" style="131" hidden="1" customWidth="1"/>
    <col min="12528" max="12528" width="0.140625" style="131" customWidth="1"/>
    <col min="12529" max="12529" width="9.140625" style="131"/>
    <col min="12530" max="12530" width="0" style="131" hidden="1" customWidth="1"/>
    <col min="12531" max="12531" width="9.140625" style="131"/>
    <col min="12532" max="12532" width="13.28515625" style="131" customWidth="1"/>
    <col min="12533" max="12533" width="12.140625" style="131" customWidth="1"/>
    <col min="12534" max="12534" width="40.7109375" style="131" customWidth="1"/>
    <col min="12535" max="12538" width="9.140625" style="131"/>
    <col min="12539" max="12539" width="26.42578125" style="131" customWidth="1"/>
    <col min="12540" max="12779" width="9.140625" style="131"/>
    <col min="12780" max="12780" width="3.7109375" style="131" customWidth="1"/>
    <col min="12781" max="12781" width="75.7109375" style="131" customWidth="1"/>
    <col min="12782" max="12782" width="26.5703125" style="131" customWidth="1"/>
    <col min="12783" max="12783" width="0" style="131" hidden="1" customWidth="1"/>
    <col min="12784" max="12784" width="0.140625" style="131" customWidth="1"/>
    <col min="12785" max="12785" width="9.140625" style="131"/>
    <col min="12786" max="12786" width="0" style="131" hidden="1" customWidth="1"/>
    <col min="12787" max="12787" width="9.140625" style="131"/>
    <col min="12788" max="12788" width="13.28515625" style="131" customWidth="1"/>
    <col min="12789" max="12789" width="12.140625" style="131" customWidth="1"/>
    <col min="12790" max="12790" width="40.7109375" style="131" customWidth="1"/>
    <col min="12791" max="12794" width="9.140625" style="131"/>
    <col min="12795" max="12795" width="26.42578125" style="131" customWidth="1"/>
    <col min="12796" max="13035" width="9.140625" style="131"/>
    <col min="13036" max="13036" width="3.7109375" style="131" customWidth="1"/>
    <col min="13037" max="13037" width="75.7109375" style="131" customWidth="1"/>
    <col min="13038" max="13038" width="26.5703125" style="131" customWidth="1"/>
    <col min="13039" max="13039" width="0" style="131" hidden="1" customWidth="1"/>
    <col min="13040" max="13040" width="0.140625" style="131" customWidth="1"/>
    <col min="13041" max="13041" width="9.140625" style="131"/>
    <col min="13042" max="13042" width="0" style="131" hidden="1" customWidth="1"/>
    <col min="13043" max="13043" width="9.140625" style="131"/>
    <col min="13044" max="13044" width="13.28515625" style="131" customWidth="1"/>
    <col min="13045" max="13045" width="12.140625" style="131" customWidth="1"/>
    <col min="13046" max="13046" width="40.7109375" style="131" customWidth="1"/>
    <col min="13047" max="13050" width="9.140625" style="131"/>
    <col min="13051" max="13051" width="26.42578125" style="131" customWidth="1"/>
    <col min="13052" max="13291" width="9.140625" style="131"/>
    <col min="13292" max="13292" width="3.7109375" style="131" customWidth="1"/>
    <col min="13293" max="13293" width="75.7109375" style="131" customWidth="1"/>
    <col min="13294" max="13294" width="26.5703125" style="131" customWidth="1"/>
    <col min="13295" max="13295" width="0" style="131" hidden="1" customWidth="1"/>
    <col min="13296" max="13296" width="0.140625" style="131" customWidth="1"/>
    <col min="13297" max="13297" width="9.140625" style="131"/>
    <col min="13298" max="13298" width="0" style="131" hidden="1" customWidth="1"/>
    <col min="13299" max="13299" width="9.140625" style="131"/>
    <col min="13300" max="13300" width="13.28515625" style="131" customWidth="1"/>
    <col min="13301" max="13301" width="12.140625" style="131" customWidth="1"/>
    <col min="13302" max="13302" width="40.7109375" style="131" customWidth="1"/>
    <col min="13303" max="13306" width="9.140625" style="131"/>
    <col min="13307" max="13307" width="26.42578125" style="131" customWidth="1"/>
    <col min="13308" max="13547" width="9.140625" style="131"/>
    <col min="13548" max="13548" width="3.7109375" style="131" customWidth="1"/>
    <col min="13549" max="13549" width="75.7109375" style="131" customWidth="1"/>
    <col min="13550" max="13550" width="26.5703125" style="131" customWidth="1"/>
    <col min="13551" max="13551" width="0" style="131" hidden="1" customWidth="1"/>
    <col min="13552" max="13552" width="0.140625" style="131" customWidth="1"/>
    <col min="13553" max="13553" width="9.140625" style="131"/>
    <col min="13554" max="13554" width="0" style="131" hidden="1" customWidth="1"/>
    <col min="13555" max="13555" width="9.140625" style="131"/>
    <col min="13556" max="13556" width="13.28515625" style="131" customWidth="1"/>
    <col min="13557" max="13557" width="12.140625" style="131" customWidth="1"/>
    <col min="13558" max="13558" width="40.7109375" style="131" customWidth="1"/>
    <col min="13559" max="13562" width="9.140625" style="131"/>
    <col min="13563" max="13563" width="26.42578125" style="131" customWidth="1"/>
    <col min="13564" max="13803" width="9.140625" style="131"/>
    <col min="13804" max="13804" width="3.7109375" style="131" customWidth="1"/>
    <col min="13805" max="13805" width="75.7109375" style="131" customWidth="1"/>
    <col min="13806" max="13806" width="26.5703125" style="131" customWidth="1"/>
    <col min="13807" max="13807" width="0" style="131" hidden="1" customWidth="1"/>
    <col min="13808" max="13808" width="0.140625" style="131" customWidth="1"/>
    <col min="13809" max="13809" width="9.140625" style="131"/>
    <col min="13810" max="13810" width="0" style="131" hidden="1" customWidth="1"/>
    <col min="13811" max="13811" width="9.140625" style="131"/>
    <col min="13812" max="13812" width="13.28515625" style="131" customWidth="1"/>
    <col min="13813" max="13813" width="12.140625" style="131" customWidth="1"/>
    <col min="13814" max="13814" width="40.7109375" style="131" customWidth="1"/>
    <col min="13815" max="13818" width="9.140625" style="131"/>
    <col min="13819" max="13819" width="26.42578125" style="131" customWidth="1"/>
    <col min="13820" max="14059" width="9.140625" style="131"/>
    <col min="14060" max="14060" width="3.7109375" style="131" customWidth="1"/>
    <col min="14061" max="14061" width="75.7109375" style="131" customWidth="1"/>
    <col min="14062" max="14062" width="26.5703125" style="131" customWidth="1"/>
    <col min="14063" max="14063" width="0" style="131" hidden="1" customWidth="1"/>
    <col min="14064" max="14064" width="0.140625" style="131" customWidth="1"/>
    <col min="14065" max="14065" width="9.140625" style="131"/>
    <col min="14066" max="14066" width="0" style="131" hidden="1" customWidth="1"/>
    <col min="14067" max="14067" width="9.140625" style="131"/>
    <col min="14068" max="14068" width="13.28515625" style="131" customWidth="1"/>
    <col min="14069" max="14069" width="12.140625" style="131" customWidth="1"/>
    <col min="14070" max="14070" width="40.7109375" style="131" customWidth="1"/>
    <col min="14071" max="14074" width="9.140625" style="131"/>
    <col min="14075" max="14075" width="26.42578125" style="131" customWidth="1"/>
    <col min="14076" max="14315" width="9.140625" style="131"/>
    <col min="14316" max="14316" width="3.7109375" style="131" customWidth="1"/>
    <col min="14317" max="14317" width="75.7109375" style="131" customWidth="1"/>
    <col min="14318" max="14318" width="26.5703125" style="131" customWidth="1"/>
    <col min="14319" max="14319" width="0" style="131" hidden="1" customWidth="1"/>
    <col min="14320" max="14320" width="0.140625" style="131" customWidth="1"/>
    <col min="14321" max="14321" width="9.140625" style="131"/>
    <col min="14322" max="14322" width="0" style="131" hidden="1" customWidth="1"/>
    <col min="14323" max="14323" width="9.140625" style="131"/>
    <col min="14324" max="14324" width="13.28515625" style="131" customWidth="1"/>
    <col min="14325" max="14325" width="12.140625" style="131" customWidth="1"/>
    <col min="14326" max="14326" width="40.7109375" style="131" customWidth="1"/>
    <col min="14327" max="14330" width="9.140625" style="131"/>
    <col min="14331" max="14331" width="26.42578125" style="131" customWidth="1"/>
    <col min="14332" max="14571" width="9.140625" style="131"/>
    <col min="14572" max="14572" width="3.7109375" style="131" customWidth="1"/>
    <col min="14573" max="14573" width="75.7109375" style="131" customWidth="1"/>
    <col min="14574" max="14574" width="26.5703125" style="131" customWidth="1"/>
    <col min="14575" max="14575" width="0" style="131" hidden="1" customWidth="1"/>
    <col min="14576" max="14576" width="0.140625" style="131" customWidth="1"/>
    <col min="14577" max="14577" width="9.140625" style="131"/>
    <col min="14578" max="14578" width="0" style="131" hidden="1" customWidth="1"/>
    <col min="14579" max="14579" width="9.140625" style="131"/>
    <col min="14580" max="14580" width="13.28515625" style="131" customWidth="1"/>
    <col min="14581" max="14581" width="12.140625" style="131" customWidth="1"/>
    <col min="14582" max="14582" width="40.7109375" style="131" customWidth="1"/>
    <col min="14583" max="14586" width="9.140625" style="131"/>
    <col min="14587" max="14587" width="26.42578125" style="131" customWidth="1"/>
    <col min="14588" max="14827" width="9.140625" style="131"/>
    <col min="14828" max="14828" width="3.7109375" style="131" customWidth="1"/>
    <col min="14829" max="14829" width="75.7109375" style="131" customWidth="1"/>
    <col min="14830" max="14830" width="26.5703125" style="131" customWidth="1"/>
    <col min="14831" max="14831" width="0" style="131" hidden="1" customWidth="1"/>
    <col min="14832" max="14832" width="0.140625" style="131" customWidth="1"/>
    <col min="14833" max="14833" width="9.140625" style="131"/>
    <col min="14834" max="14834" width="0" style="131" hidden="1" customWidth="1"/>
    <col min="14835" max="14835" width="9.140625" style="131"/>
    <col min="14836" max="14836" width="13.28515625" style="131" customWidth="1"/>
    <col min="14837" max="14837" width="12.140625" style="131" customWidth="1"/>
    <col min="14838" max="14838" width="40.7109375" style="131" customWidth="1"/>
    <col min="14839" max="14842" width="9.140625" style="131"/>
    <col min="14843" max="14843" width="26.42578125" style="131" customWidth="1"/>
    <col min="14844" max="15083" width="9.140625" style="131"/>
    <col min="15084" max="15084" width="3.7109375" style="131" customWidth="1"/>
    <col min="15085" max="15085" width="75.7109375" style="131" customWidth="1"/>
    <col min="15086" max="15086" width="26.5703125" style="131" customWidth="1"/>
    <col min="15087" max="15087" width="0" style="131" hidden="1" customWidth="1"/>
    <col min="15088" max="15088" width="0.140625" style="131" customWidth="1"/>
    <col min="15089" max="15089" width="9.140625" style="131"/>
    <col min="15090" max="15090" width="0" style="131" hidden="1" customWidth="1"/>
    <col min="15091" max="15091" width="9.140625" style="131"/>
    <col min="15092" max="15092" width="13.28515625" style="131" customWidth="1"/>
    <col min="15093" max="15093" width="12.140625" style="131" customWidth="1"/>
    <col min="15094" max="15094" width="40.7109375" style="131" customWidth="1"/>
    <col min="15095" max="15098" width="9.140625" style="131"/>
    <col min="15099" max="15099" width="26.42578125" style="131" customWidth="1"/>
    <col min="15100" max="15339" width="9.140625" style="131"/>
    <col min="15340" max="15340" width="3.7109375" style="131" customWidth="1"/>
    <col min="15341" max="15341" width="75.7109375" style="131" customWidth="1"/>
    <col min="15342" max="15342" width="26.5703125" style="131" customWidth="1"/>
    <col min="15343" max="15343" width="0" style="131" hidden="1" customWidth="1"/>
    <col min="15344" max="15344" width="0.140625" style="131" customWidth="1"/>
    <col min="15345" max="15345" width="9.140625" style="131"/>
    <col min="15346" max="15346" width="0" style="131" hidden="1" customWidth="1"/>
    <col min="15347" max="15347" width="9.140625" style="131"/>
    <col min="15348" max="15348" width="13.28515625" style="131" customWidth="1"/>
    <col min="15349" max="15349" width="12.140625" style="131" customWidth="1"/>
    <col min="15350" max="15350" width="40.7109375" style="131" customWidth="1"/>
    <col min="15351" max="15354" width="9.140625" style="131"/>
    <col min="15355" max="15355" width="26.42578125" style="131" customWidth="1"/>
    <col min="15356" max="15595" width="9.140625" style="131"/>
    <col min="15596" max="15596" width="3.7109375" style="131" customWidth="1"/>
    <col min="15597" max="15597" width="75.7109375" style="131" customWidth="1"/>
    <col min="15598" max="15598" width="26.5703125" style="131" customWidth="1"/>
    <col min="15599" max="15599" width="0" style="131" hidden="1" customWidth="1"/>
    <col min="15600" max="15600" width="0.140625" style="131" customWidth="1"/>
    <col min="15601" max="15601" width="9.140625" style="131"/>
    <col min="15602" max="15602" width="0" style="131" hidden="1" customWidth="1"/>
    <col min="15603" max="15603" width="9.140625" style="131"/>
    <col min="15604" max="15604" width="13.28515625" style="131" customWidth="1"/>
    <col min="15605" max="15605" width="12.140625" style="131" customWidth="1"/>
    <col min="15606" max="15606" width="40.7109375" style="131" customWidth="1"/>
    <col min="15607" max="15610" width="9.140625" style="131"/>
    <col min="15611" max="15611" width="26.42578125" style="131" customWidth="1"/>
    <col min="15612" max="15851" width="9.140625" style="131"/>
    <col min="15852" max="15852" width="3.7109375" style="131" customWidth="1"/>
    <col min="15853" max="15853" width="75.7109375" style="131" customWidth="1"/>
    <col min="15854" max="15854" width="26.5703125" style="131" customWidth="1"/>
    <col min="15855" max="15855" width="0" style="131" hidden="1" customWidth="1"/>
    <col min="15856" max="15856" width="0.140625" style="131" customWidth="1"/>
    <col min="15857" max="15857" width="9.140625" style="131"/>
    <col min="15858" max="15858" width="0" style="131" hidden="1" customWidth="1"/>
    <col min="15859" max="15859" width="9.140625" style="131"/>
    <col min="15860" max="15860" width="13.28515625" style="131" customWidth="1"/>
    <col min="15861" max="15861" width="12.140625" style="131" customWidth="1"/>
    <col min="15862" max="15862" width="40.7109375" style="131" customWidth="1"/>
    <col min="15863" max="15866" width="9.140625" style="131"/>
    <col min="15867" max="15867" width="26.42578125" style="131" customWidth="1"/>
    <col min="15868" max="16107" width="9.140625" style="131"/>
    <col min="16108" max="16108" width="3.7109375" style="131" customWidth="1"/>
    <col min="16109" max="16109" width="75.7109375" style="131" customWidth="1"/>
    <col min="16110" max="16110" width="26.5703125" style="131" customWidth="1"/>
    <col min="16111" max="16111" width="0" style="131" hidden="1" customWidth="1"/>
    <col min="16112" max="16112" width="0.140625" style="131" customWidth="1"/>
    <col min="16113" max="16113" width="9.140625" style="131"/>
    <col min="16114" max="16114" width="0" style="131" hidden="1" customWidth="1"/>
    <col min="16115" max="16115" width="9.140625" style="131"/>
    <col min="16116" max="16116" width="13.28515625" style="131" customWidth="1"/>
    <col min="16117" max="16117" width="12.140625" style="131" customWidth="1"/>
    <col min="16118" max="16118" width="40.7109375" style="131" customWidth="1"/>
    <col min="16119" max="16122" width="9.140625" style="131"/>
    <col min="16123" max="16123" width="26.42578125" style="131" customWidth="1"/>
    <col min="16124" max="16384" width="9.140625" style="131"/>
  </cols>
  <sheetData>
    <row r="1" spans="1:5">
      <c r="B1" s="148"/>
    </row>
    <row r="2" spans="1:5">
      <c r="B2" s="174" t="s">
        <v>162</v>
      </c>
      <c r="C2" s="174"/>
    </row>
    <row r="3" spans="1:5">
      <c r="B3" s="174" t="s">
        <v>165</v>
      </c>
      <c r="C3" s="174"/>
    </row>
    <row r="4" spans="1:5">
      <c r="B4" s="83" t="s">
        <v>166</v>
      </c>
      <c r="C4" s="83"/>
    </row>
    <row r="5" spans="1:5">
      <c r="B5" s="132"/>
    </row>
    <row r="6" spans="1:5">
      <c r="B6" s="135" t="s">
        <v>246</v>
      </c>
    </row>
    <row r="7" spans="1:5" ht="12" customHeight="1">
      <c r="B7" s="135"/>
    </row>
    <row r="8" spans="1:5">
      <c r="B8" s="136"/>
      <c r="C8" s="137" t="s">
        <v>219</v>
      </c>
      <c r="D8" s="137"/>
      <c r="E8" s="149"/>
    </row>
    <row r="9" spans="1:5" s="141" customFormat="1" ht="18.75">
      <c r="A9" s="138"/>
      <c r="B9" s="139" t="s">
        <v>247</v>
      </c>
      <c r="C9" s="140">
        <f>C10+C16+C19</f>
        <v>1271142.23</v>
      </c>
      <c r="D9" s="150"/>
      <c r="E9" s="151"/>
    </row>
    <row r="10" spans="1:5" s="141" customFormat="1" ht="18.75">
      <c r="A10" s="138"/>
      <c r="B10" s="139" t="s">
        <v>248</v>
      </c>
      <c r="C10" s="140">
        <f>SUM(C11:C15)</f>
        <v>980454.92999999993</v>
      </c>
      <c r="D10" s="152"/>
      <c r="E10" s="151"/>
    </row>
    <row r="11" spans="1:5" ht="31.5">
      <c r="A11" s="143"/>
      <c r="B11" s="153" t="s">
        <v>249</v>
      </c>
      <c r="C11" s="144">
        <v>98234.9</v>
      </c>
      <c r="D11" s="152"/>
      <c r="E11" s="149"/>
    </row>
    <row r="12" spans="1:5" ht="31.5">
      <c r="A12" s="143"/>
      <c r="B12" s="154" t="s">
        <v>250</v>
      </c>
      <c r="C12" s="144">
        <v>854232.32</v>
      </c>
      <c r="D12" s="152"/>
      <c r="E12" s="149"/>
    </row>
    <row r="13" spans="1:5" ht="18.75" customHeight="1">
      <c r="A13" s="143"/>
      <c r="B13" s="136" t="s">
        <v>251</v>
      </c>
      <c r="C13" s="144">
        <v>8676.51</v>
      </c>
      <c r="D13" s="152"/>
      <c r="E13" s="149"/>
    </row>
    <row r="14" spans="1:5" ht="18.75">
      <c r="A14" s="143"/>
      <c r="B14" s="136" t="s">
        <v>252</v>
      </c>
      <c r="C14" s="144">
        <f>1236.35+1775</f>
        <v>3011.35</v>
      </c>
      <c r="D14" s="152"/>
      <c r="E14" s="149"/>
    </row>
    <row r="15" spans="1:5" ht="18.75">
      <c r="A15" s="143"/>
      <c r="B15" s="136" t="s">
        <v>253</v>
      </c>
      <c r="C15" s="144">
        <v>16299.85</v>
      </c>
      <c r="D15" s="144">
        <f>12900.07+35885.79</f>
        <v>48785.86</v>
      </c>
      <c r="E15" s="144">
        <f>12900.07+35885.79</f>
        <v>48785.86</v>
      </c>
    </row>
    <row r="16" spans="1:5" ht="18.75">
      <c r="A16" s="143"/>
      <c r="B16" s="139" t="s">
        <v>254</v>
      </c>
      <c r="C16" s="140">
        <f>SUM(C17:C18)</f>
        <v>290687.30000000005</v>
      </c>
      <c r="D16" s="152"/>
      <c r="E16" s="151"/>
    </row>
    <row r="17" spans="1:7" ht="18.75">
      <c r="A17" s="143"/>
      <c r="B17" s="145" t="s">
        <v>255</v>
      </c>
      <c r="C17" s="144">
        <v>264600.65000000002</v>
      </c>
      <c r="D17" s="155"/>
      <c r="E17" s="149"/>
      <c r="G17" s="134"/>
    </row>
    <row r="18" spans="1:7" ht="18.75">
      <c r="A18" s="143"/>
      <c r="B18" s="145" t="s">
        <v>256</v>
      </c>
      <c r="C18" s="144">
        <f>42386.5-16299.85</f>
        <v>26086.65</v>
      </c>
      <c r="D18" s="144">
        <v>3304.83</v>
      </c>
      <c r="E18" s="144">
        <v>3304.83</v>
      </c>
    </row>
    <row r="19" spans="1:7" s="141" customFormat="1" ht="18.75">
      <c r="A19" s="138"/>
      <c r="B19" s="139" t="s">
        <v>257</v>
      </c>
      <c r="C19" s="140">
        <v>0</v>
      </c>
      <c r="D19" s="152"/>
      <c r="E19" s="151"/>
    </row>
    <row r="20" spans="1:7" s="141" customFormat="1" ht="18.75" customHeight="1">
      <c r="A20" s="138"/>
      <c r="B20" s="139"/>
      <c r="C20" s="140"/>
      <c r="D20" s="152"/>
      <c r="E20" s="151"/>
    </row>
    <row r="21" spans="1:7" s="141" customFormat="1" ht="18.75">
      <c r="A21" s="138"/>
      <c r="B21" s="139" t="s">
        <v>258</v>
      </c>
      <c r="C21" s="140">
        <f>SUM(C22:C26)</f>
        <v>125164.79</v>
      </c>
      <c r="D21" s="152"/>
      <c r="E21" s="151"/>
    </row>
    <row r="22" spans="1:7" s="141" customFormat="1" ht="18.75">
      <c r="A22" s="138"/>
      <c r="B22" s="145" t="s">
        <v>259</v>
      </c>
      <c r="C22" s="156">
        <f>58607.09+7296.93</f>
        <v>65904.01999999999</v>
      </c>
      <c r="D22" s="152"/>
      <c r="E22" s="149"/>
    </row>
    <row r="23" spans="1:7" s="141" customFormat="1" ht="18.75">
      <c r="A23" s="138"/>
      <c r="B23" s="145" t="s">
        <v>260</v>
      </c>
      <c r="C23" s="156"/>
      <c r="D23" s="152"/>
      <c r="E23" s="149"/>
    </row>
    <row r="24" spans="1:7" s="141" customFormat="1" ht="18.75">
      <c r="A24" s="138"/>
      <c r="B24" s="145" t="s">
        <v>261</v>
      </c>
      <c r="C24" s="156">
        <v>55175.64</v>
      </c>
      <c r="D24" s="152"/>
      <c r="E24" s="149"/>
    </row>
    <row r="25" spans="1:7" ht="18.75">
      <c r="A25" s="143"/>
      <c r="B25" s="136"/>
      <c r="C25" s="144"/>
      <c r="D25" s="152"/>
      <c r="E25" s="149"/>
    </row>
    <row r="26" spans="1:7" ht="18.75">
      <c r="A26" s="143"/>
      <c r="B26" s="145" t="s">
        <v>256</v>
      </c>
      <c r="C26" s="144">
        <v>4085.13</v>
      </c>
      <c r="D26" s="144">
        <v>5638.84</v>
      </c>
      <c r="E26" s="144">
        <v>5638.84</v>
      </c>
    </row>
    <row r="27" spans="1:7" s="141" customFormat="1" ht="18.75">
      <c r="A27" s="138"/>
      <c r="B27" s="139" t="s">
        <v>262</v>
      </c>
      <c r="C27" s="140">
        <f>SUM(C28:C29)</f>
        <v>149047.54999999999</v>
      </c>
      <c r="D27" s="140">
        <f>9707.8+40</f>
        <v>9747.7999999999993</v>
      </c>
      <c r="E27" s="140">
        <f>9707.8+40</f>
        <v>9747.7999999999993</v>
      </c>
    </row>
    <row r="28" spans="1:7" s="141" customFormat="1" ht="18.75">
      <c r="A28" s="138"/>
      <c r="B28" s="145" t="s">
        <v>241</v>
      </c>
      <c r="C28" s="144">
        <v>136267.5</v>
      </c>
      <c r="D28" s="140"/>
      <c r="E28" s="140"/>
    </row>
    <row r="29" spans="1:7" s="141" customFormat="1" ht="18.75">
      <c r="A29" s="138"/>
      <c r="B29" s="145" t="s">
        <v>263</v>
      </c>
      <c r="C29" s="144">
        <v>12780.05</v>
      </c>
      <c r="D29" s="140"/>
      <c r="E29" s="140"/>
    </row>
    <row r="30" spans="1:7" s="141" customFormat="1" ht="18.75">
      <c r="A30" s="138"/>
      <c r="B30" s="139" t="s">
        <v>264</v>
      </c>
      <c r="C30" s="140">
        <f>SUM(C31:C32)</f>
        <v>3196.2</v>
      </c>
      <c r="D30" s="140">
        <f>12.96-8.12-0.3</f>
        <v>4.5400000000000018</v>
      </c>
      <c r="E30" s="140">
        <f>12.96-8.12-0.3</f>
        <v>4.5400000000000018</v>
      </c>
    </row>
    <row r="31" spans="1:7" ht="18.75">
      <c r="A31" s="143"/>
      <c r="B31" s="136" t="s">
        <v>265</v>
      </c>
      <c r="C31" s="144">
        <f>523+48</f>
        <v>571</v>
      </c>
      <c r="D31" s="152"/>
      <c r="E31" s="149"/>
    </row>
    <row r="32" spans="1:7" ht="18.75">
      <c r="A32" s="143"/>
      <c r="B32" s="136" t="s">
        <v>266</v>
      </c>
      <c r="C32" s="144">
        <f>2625.2</f>
        <v>2625.2</v>
      </c>
      <c r="D32" s="152"/>
      <c r="E32" s="149"/>
    </row>
    <row r="33" spans="1:7" s="141" customFormat="1" ht="18.75">
      <c r="A33" s="138"/>
      <c r="B33" s="139" t="s">
        <v>267</v>
      </c>
      <c r="C33" s="140">
        <f>C9+C21+C27+C30</f>
        <v>1548550.77</v>
      </c>
      <c r="D33" s="157"/>
      <c r="E33" s="151"/>
      <c r="G33" s="142">
        <f>'[1]4'!C35-'[1]5'!C33</f>
        <v>503404.94999999995</v>
      </c>
    </row>
    <row r="34" spans="1:7" ht="18.75">
      <c r="A34" s="143"/>
      <c r="C34" s="147"/>
    </row>
    <row r="35" spans="1:7" ht="18.75">
      <c r="A35" s="143"/>
    </row>
    <row r="36" spans="1:7" ht="18.75">
      <c r="A36" s="143"/>
    </row>
    <row r="37" spans="1:7" ht="18.75">
      <c r="A37" s="143"/>
    </row>
    <row r="38" spans="1:7" ht="18.75">
      <c r="A38" s="143"/>
    </row>
    <row r="39" spans="1:7" ht="18.75">
      <c r="A39" s="143"/>
    </row>
    <row r="40" spans="1:7" ht="18.75">
      <c r="A40" s="143"/>
    </row>
    <row r="41" spans="1:7" ht="18.75">
      <c r="A41" s="143"/>
    </row>
    <row r="42" spans="1:7" ht="18.75">
      <c r="A42" s="143"/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RZiS 2017 </vt:lpstr>
      <vt:lpstr>BILANS2017</vt:lpstr>
      <vt:lpstr>nota 1</vt:lpstr>
      <vt:lpstr>nota 2</vt:lpstr>
      <vt:lpstr>nota 3</vt:lpstr>
      <vt:lpstr>nota 4</vt:lpstr>
      <vt:lpstr>nota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Logisticon</dc:creator>
  <cp:lastModifiedBy>Daniel</cp:lastModifiedBy>
  <cp:lastPrinted>2018-07-10T10:10:47Z</cp:lastPrinted>
  <dcterms:created xsi:type="dcterms:W3CDTF">2012-03-13T19:51:36Z</dcterms:created>
  <dcterms:modified xsi:type="dcterms:W3CDTF">2018-07-12T07:15:46Z</dcterms:modified>
</cp:coreProperties>
</file>