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.korch\Downloads\"/>
    </mc:Choice>
  </mc:AlternateContent>
  <xr:revisionPtr revIDLastSave="0" documentId="8_{25776689-DF59-49B9-B406-F3CCDB7FBF9F}" xr6:coauthVersionLast="47" xr6:coauthVersionMax="47" xr10:uidLastSave="{00000000-0000-0000-0000-000000000000}"/>
  <bookViews>
    <workbookView xWindow="810" yWindow="-120" windowWidth="28110" windowHeight="18240" tabRatio="947" firstSheet="1" activeTab="3"/>
  </bookViews>
  <sheets>
    <sheet name="Opcje" sheetId="36" state="hidden" r:id="rId1"/>
    <sheet name="1" sheetId="39" r:id="rId2"/>
    <sheet name="2" sheetId="38" r:id="rId3"/>
    <sheet name="3" sheetId="44" r:id="rId4"/>
    <sheet name="4" sheetId="49" r:id="rId5"/>
    <sheet name="5" sheetId="52" r:id="rId6"/>
    <sheet name="6" sheetId="51" r:id="rId7"/>
    <sheet name="9" sheetId="42" r:id="rId8"/>
  </sheets>
  <externalReferences>
    <externalReference r:id="rId9"/>
  </externalReferences>
  <definedNames>
    <definedName name="_ftn1_13">#REF!</definedName>
    <definedName name="_ftn2_13">#REF!</definedName>
    <definedName name="_ftnref1_13">#REF!</definedName>
    <definedName name="_ftnref2_13">#REF!</definedName>
    <definedName name="_xlnm.Print_Area" localSheetId="0">Opcje!$A$1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2" l="1"/>
  <c r="C15" i="52"/>
  <c r="C26" i="52"/>
  <c r="C10" i="52"/>
  <c r="C9" i="52" s="1"/>
  <c r="C28" i="52" s="1"/>
  <c r="C34" i="49"/>
  <c r="C31" i="49"/>
  <c r="C26" i="49"/>
  <c r="C25" i="49" s="1"/>
  <c r="C17" i="49"/>
  <c r="C35" i="49"/>
  <c r="C20" i="49"/>
  <c r="C11" i="49"/>
  <c r="C19" i="52"/>
  <c r="C9" i="49"/>
  <c r="D12" i="44"/>
  <c r="D10" i="44"/>
  <c r="F10" i="38"/>
  <c r="J4" i="51"/>
  <c r="E37" i="42"/>
  <c r="I4" i="42"/>
  <c r="J22" i="39"/>
  <c r="C10" i="39"/>
  <c r="J10" i="39" s="1"/>
  <c r="C20" i="39"/>
  <c r="C32" i="39" s="1"/>
  <c r="D10" i="39"/>
  <c r="F10" i="39"/>
  <c r="G10" i="39"/>
  <c r="G20" i="39" s="1"/>
  <c r="H10" i="39"/>
  <c r="H20" i="39" s="1"/>
  <c r="H32" i="39" s="1"/>
  <c r="H34" i="39" s="1"/>
  <c r="H41" i="39" s="1"/>
  <c r="I10" i="39"/>
  <c r="I20" i="39"/>
  <c r="E10" i="39"/>
  <c r="E20" i="39" s="1"/>
  <c r="C10" i="44"/>
  <c r="E31" i="42"/>
  <c r="E27" i="42"/>
  <c r="E39" i="42" s="1"/>
  <c r="E22" i="42"/>
  <c r="E10" i="42"/>
  <c r="J33" i="39"/>
  <c r="J30" i="39"/>
  <c r="I29" i="39"/>
  <c r="I31" i="39"/>
  <c r="I40" i="39"/>
  <c r="H29" i="39"/>
  <c r="H31" i="39" s="1"/>
  <c r="H40" i="39" s="1"/>
  <c r="G29" i="39"/>
  <c r="G31" i="39"/>
  <c r="G40" i="39" s="1"/>
  <c r="F29" i="39"/>
  <c r="F31" i="39"/>
  <c r="F40" i="39"/>
  <c r="E29" i="39"/>
  <c r="E31" i="39"/>
  <c r="D29" i="39"/>
  <c r="D31" i="39"/>
  <c r="D40" i="39" s="1"/>
  <c r="C29" i="39"/>
  <c r="C31" i="39"/>
  <c r="J27" i="39"/>
  <c r="J26" i="39"/>
  <c r="J25" i="39"/>
  <c r="J24" i="39"/>
  <c r="I23" i="39"/>
  <c r="I28" i="39" s="1"/>
  <c r="H23" i="39"/>
  <c r="H28" i="39"/>
  <c r="D23" i="39"/>
  <c r="J23" i="39" s="1"/>
  <c r="C23" i="39"/>
  <c r="C28" i="39"/>
  <c r="G28" i="39"/>
  <c r="F28" i="39"/>
  <c r="J21" i="39"/>
  <c r="J19" i="39"/>
  <c r="J18" i="39"/>
  <c r="J17" i="39"/>
  <c r="J16" i="39"/>
  <c r="J15" i="39"/>
  <c r="I14" i="39"/>
  <c r="H14" i="39"/>
  <c r="J14" i="39" s="1"/>
  <c r="D14" i="39"/>
  <c r="C14" i="39"/>
  <c r="J13" i="39"/>
  <c r="J12" i="39"/>
  <c r="J11" i="39"/>
  <c r="F20" i="39"/>
  <c r="F32" i="39" s="1"/>
  <c r="F34" i="39" s="1"/>
  <c r="F41" i="39" s="1"/>
  <c r="J9" i="39"/>
  <c r="I33" i="38"/>
  <c r="I30" i="38"/>
  <c r="H29" i="38"/>
  <c r="H31" i="38"/>
  <c r="G29" i="38"/>
  <c r="G31" i="38"/>
  <c r="F29" i="38"/>
  <c r="F31" i="38"/>
  <c r="E29" i="38"/>
  <c r="E31" i="38"/>
  <c r="D29" i="38"/>
  <c r="D31" i="38" s="1"/>
  <c r="C29" i="38"/>
  <c r="C31" i="38"/>
  <c r="I31" i="38" s="1"/>
  <c r="I27" i="38"/>
  <c r="I26" i="38"/>
  <c r="I25" i="38"/>
  <c r="I24" i="38"/>
  <c r="H23" i="38"/>
  <c r="H28" i="38" s="1"/>
  <c r="G23" i="38"/>
  <c r="G28" i="38"/>
  <c r="F23" i="38"/>
  <c r="F28" i="38" s="1"/>
  <c r="E23" i="38"/>
  <c r="E28" i="38"/>
  <c r="D23" i="38"/>
  <c r="D28" i="38" s="1"/>
  <c r="D32" i="38" s="1"/>
  <c r="D34" i="38" s="1"/>
  <c r="C23" i="38"/>
  <c r="C28" i="38"/>
  <c r="I22" i="38"/>
  <c r="I21" i="38"/>
  <c r="I19" i="38"/>
  <c r="I18" i="38"/>
  <c r="I17" i="38"/>
  <c r="I16" i="38"/>
  <c r="I15" i="38"/>
  <c r="H14" i="38"/>
  <c r="H20" i="38"/>
  <c r="G14" i="38"/>
  <c r="G20" i="38"/>
  <c r="G32" i="38" s="1"/>
  <c r="G34" i="38" s="1"/>
  <c r="F14" i="38"/>
  <c r="F20" i="38" s="1"/>
  <c r="F32" i="38" s="1"/>
  <c r="F34" i="38" s="1"/>
  <c r="E14" i="38"/>
  <c r="I14" i="38" s="1"/>
  <c r="D14" i="38"/>
  <c r="D20" i="38"/>
  <c r="C14" i="38"/>
  <c r="C20" i="38"/>
  <c r="C32" i="38" s="1"/>
  <c r="I13" i="38"/>
  <c r="I12" i="38"/>
  <c r="I11" i="38"/>
  <c r="H10" i="38"/>
  <c r="G10" i="38"/>
  <c r="E10" i="38"/>
  <c r="I10" i="38" s="1"/>
  <c r="E20" i="38"/>
  <c r="E32" i="38" s="1"/>
  <c r="E34" i="38" s="1"/>
  <c r="C10" i="38"/>
  <c r="I9" i="38"/>
  <c r="I29" i="38"/>
  <c r="C40" i="39"/>
  <c r="E40" i="39"/>
  <c r="E28" i="39"/>
  <c r="C35" i="39"/>
  <c r="D20" i="39"/>
  <c r="D35" i="39" s="1"/>
  <c r="D41" i="39"/>
  <c r="I32" i="39" l="1"/>
  <c r="I34" i="39" s="1"/>
  <c r="I41" i="39" s="1"/>
  <c r="J31" i="39"/>
  <c r="J40" i="39" s="1"/>
  <c r="C34" i="39"/>
  <c r="C34" i="38"/>
  <c r="I34" i="38" s="1"/>
  <c r="I32" i="38"/>
  <c r="I20" i="38"/>
  <c r="H32" i="38"/>
  <c r="H34" i="38" s="1"/>
  <c r="E35" i="39"/>
  <c r="E32" i="39"/>
  <c r="E34" i="39" s="1"/>
  <c r="E41" i="39" s="1"/>
  <c r="J20" i="39"/>
  <c r="G32" i="39"/>
  <c r="G34" i="39" s="1"/>
  <c r="G41" i="39" s="1"/>
  <c r="G35" i="39"/>
  <c r="C38" i="49"/>
  <c r="J29" i="39"/>
  <c r="I23" i="38"/>
  <c r="I28" i="38" s="1"/>
  <c r="D28" i="39"/>
  <c r="F35" i="39"/>
  <c r="J35" i="39" l="1"/>
  <c r="J34" i="39"/>
  <c r="J41" i="39" s="1"/>
  <c r="C41" i="39"/>
  <c r="J28" i="39"/>
  <c r="D32" i="39"/>
  <c r="J32" i="39" s="1"/>
</calcChain>
</file>

<file path=xl/sharedStrings.xml><?xml version="1.0" encoding="utf-8"?>
<sst xmlns="http://schemas.openxmlformats.org/spreadsheetml/2006/main" count="193" uniqueCount="149">
  <si>
    <t>Koszty prac rozwojowych</t>
  </si>
  <si>
    <t>Wartość firmy</t>
  </si>
  <si>
    <t>Koncesje, patenty, licencje</t>
  </si>
  <si>
    <t>Oprogramowanie komputerów</t>
  </si>
  <si>
    <t>Inne wartości niematerialne i prawne</t>
  </si>
  <si>
    <t>Zaliczki na wartości niematerialne i prawne</t>
  </si>
  <si>
    <t>Razem</t>
  </si>
  <si>
    <t>Wartość brutto na początek okresu</t>
  </si>
  <si>
    <t>Zwiększenia, w tym:</t>
  </si>
  <si>
    <t>–  nabycie</t>
  </si>
  <si>
    <t>–  przemieszczenie wewnętrzne</t>
  </si>
  <si>
    <t>–  inne</t>
  </si>
  <si>
    <t>Zmniejszenia (-)</t>
  </si>
  <si>
    <t>–  likwidacja</t>
  </si>
  <si>
    <t>–  aktualizacja wartości</t>
  </si>
  <si>
    <t>–  sprzedaż</t>
  </si>
  <si>
    <t>Wartość brutto na koniec okresu</t>
  </si>
  <si>
    <t>Umorzenia na początek okresu</t>
  </si>
  <si>
    <t xml:space="preserve"> amortyzacja bieżąca - zwiększenia</t>
  </si>
  <si>
    <t xml:space="preserve"> zmniejszenia umorzenia z tytułu:(-)</t>
  </si>
  <si>
    <t>Umorzenie na koniec okresu</t>
  </si>
  <si>
    <t>Wartość księgowa netto na początek okresu</t>
  </si>
  <si>
    <t>Odpis aktualizujący na początek okresu</t>
  </si>
  <si>
    <t>Wartość netto na początek okresu po uwzględnieniu odpisu aktualizującego</t>
  </si>
  <si>
    <t>Wartość księgowa netto na koniec okresu</t>
  </si>
  <si>
    <t>Odpis aktualizujący na koniec okresu</t>
  </si>
  <si>
    <t>Wartość netto na koniec okresu po uwzględnieniu odpisu aktualizującego</t>
  </si>
  <si>
    <t>Komentarz:</t>
  </si>
  <si>
    <t>WARTOŚĆ NETTO NA BO</t>
  </si>
  <si>
    <t>WARTOŚĆ NETTO NA BZ</t>
  </si>
  <si>
    <t>Grunty w tym prawo wieczystego użytkowania gruntów</t>
  </si>
  <si>
    <t>Budynki lokale i obiekty inżynierii lądowej i wodnej</t>
  </si>
  <si>
    <t>Urządzenia techniczne, maszyny</t>
  </si>
  <si>
    <t>Środki transportu</t>
  </si>
  <si>
    <t>Inne środki trwałe</t>
  </si>
  <si>
    <t>Środki trwałe w budowie</t>
  </si>
  <si>
    <t>Zaliczki na środki trwałe w budowie</t>
  </si>
  <si>
    <t>Zmniejszenia, w tym:(-)</t>
  </si>
  <si>
    <t>Umorzenie na początek okresu</t>
  </si>
  <si>
    <t>Umorzenia bieżące - zwiększenia</t>
  </si>
  <si>
    <t>Stopień zużycia od wartości początkowej (%)</t>
  </si>
  <si>
    <t xml:space="preserve">ZYSK / STRATA brutto                                     </t>
  </si>
  <si>
    <t>Koszty niestanowiące kosztów uzyskania przychodów</t>
  </si>
  <si>
    <t xml:space="preserve">  – amortyzacja</t>
  </si>
  <si>
    <t xml:space="preserve">  – składki ZUS</t>
  </si>
  <si>
    <t xml:space="preserve">  – koszty samochodu osobowego wynajętego</t>
  </si>
  <si>
    <t xml:space="preserve">  – niewypłacone delegacje</t>
  </si>
  <si>
    <t xml:space="preserve">  – opłaty karne na rzecz budżetu</t>
  </si>
  <si>
    <t xml:space="preserve">  – odpis aktualizujący należności </t>
  </si>
  <si>
    <t xml:space="preserve">  – odsetki do zapłaty</t>
  </si>
  <si>
    <t xml:space="preserve">  – PFRON</t>
  </si>
  <si>
    <t xml:space="preserve">  – pozostałe koszty operacyjne</t>
  </si>
  <si>
    <t xml:space="preserve">  – </t>
  </si>
  <si>
    <t>Koszty podatkowe nie zaliczone do kosztów rachunkowych</t>
  </si>
  <si>
    <t>Przychody księgowe nie zaliczane do podatkowych</t>
  </si>
  <si>
    <t xml:space="preserve">  – naliczone odsetki</t>
  </si>
  <si>
    <t xml:space="preserve">  – ......</t>
  </si>
  <si>
    <t>Przychody podatkowe nie zaliczone do księgowych</t>
  </si>
  <si>
    <r>
      <t xml:space="preserve">  –</t>
    </r>
    <r>
      <rPr>
        <sz val="12"/>
        <rFont val="Times New Roman"/>
        <family val="1"/>
        <charset val="238"/>
      </rPr>
      <t>.</t>
    </r>
  </si>
  <si>
    <t>Odliczenie od dochodu</t>
  </si>
  <si>
    <t>Podstawa opodatkowania</t>
  </si>
  <si>
    <t>Podatek dochodowy bieżący 19%</t>
  </si>
  <si>
    <t>Zmiana stanu aktywów z tytułu odroczonego podatku dochodowego 19%</t>
  </si>
  <si>
    <t>Zmiana stanu rezerwy na podatek odroczony 19 %</t>
  </si>
  <si>
    <t>Pozostałe zmiany podatku dochodowego (+/-)</t>
  </si>
  <si>
    <t>Podatek stanowiący zobowiązanie, wykazany w rachunku zysków i strat</t>
  </si>
  <si>
    <t xml:space="preserve">  – koszty bilansowe roku 2008 a podatkowe 2008 roku</t>
  </si>
  <si>
    <t xml:space="preserve">  – przychody podatkowe roku 2009 a bilansowe 2008 roku</t>
  </si>
  <si>
    <t>2011.01.01.-2011.12.31</t>
  </si>
  <si>
    <t xml:space="preserve">Tytuły </t>
  </si>
  <si>
    <t>stan na</t>
  </si>
  <si>
    <t>początek roku obrotowego</t>
  </si>
  <si>
    <t>koniec roku obrotowego</t>
  </si>
  <si>
    <t>1. Ogółem czynne rozliczenia międzyokresowe kosztów wg tytułów</t>
  </si>
  <si>
    <t>2. Ogółem bierne rozliczenia międzyokresowe kosztów wg tytułów</t>
  </si>
  <si>
    <t>EKOARTBUD Sp.z o.o.</t>
  </si>
  <si>
    <t>17-100 Bielsk Podlaski</t>
  </si>
  <si>
    <t>ul. Kościuszki 3</t>
  </si>
  <si>
    <t>NIP 5432177788</t>
  </si>
  <si>
    <r>
      <t xml:space="preserve">Nota 1  </t>
    </r>
    <r>
      <rPr>
        <sz val="12"/>
        <rFont val="Times New Roman"/>
        <family val="1"/>
        <charset val="238"/>
      </rPr>
      <t>Zmiany w rzeczowych aktywach trwałych w okresie</t>
    </r>
  </si>
  <si>
    <t>2011.12.31</t>
  </si>
  <si>
    <t xml:space="preserve">  – rozliczenie kontraktów długoterminowych na dzień bilansowy</t>
  </si>
  <si>
    <t xml:space="preserve">  – rozliczenie kontraktów długoterminowych</t>
  </si>
  <si>
    <t xml:space="preserve">  – inne</t>
  </si>
  <si>
    <t>dochody wolne od podarku na podst. Art..17 ust.1 ustawy</t>
  </si>
  <si>
    <t xml:space="preserve">Nakłady na </t>
  </si>
  <si>
    <t>Poniesione w roku obrotowym</t>
  </si>
  <si>
    <t>Planowane na następny rok</t>
  </si>
  <si>
    <t>Wartości niematerialne i prawne</t>
  </si>
  <si>
    <t>Środki trwałe</t>
  </si>
  <si>
    <t>Inwestycje w nieruchomości i prawa</t>
  </si>
  <si>
    <t>…………………………………………………..</t>
  </si>
  <si>
    <t>Nota 2  Zmiany w wartościach niematerialnych i prawnych w okresie</t>
  </si>
  <si>
    <t>2011.01.01-2011.12.31</t>
  </si>
  <si>
    <t>Nota 3. Rozliczenia miedzyokresowe kosztów czynne i bierne</t>
  </si>
  <si>
    <t>a.abonament - utrzymanie domeny</t>
  </si>
  <si>
    <t>b. ubezpieczenia majątku</t>
  </si>
  <si>
    <t>c. inne koszty</t>
  </si>
  <si>
    <t>…………………………………………………….</t>
  </si>
  <si>
    <t xml:space="preserve">                    (pieczęć jednostki)</t>
  </si>
  <si>
    <t xml:space="preserve">                      (pieczęć jednostki)</t>
  </si>
  <si>
    <t>……………………………………………..</t>
  </si>
  <si>
    <t xml:space="preserve">                    (pieczęć firmy)</t>
  </si>
  <si>
    <t>kwota w zł.</t>
  </si>
  <si>
    <t>kurs</t>
  </si>
  <si>
    <t>I. Przychody z działalności statutowej</t>
  </si>
  <si>
    <t>a. Składki brutto okreslone statutem</t>
  </si>
  <si>
    <t>b. Przychody z działalności statutowej nieodpłatnej</t>
  </si>
  <si>
    <t>c. Przychody z działalności statutowej odpłatnej</t>
  </si>
  <si>
    <t>d. Pozostałe przychody określone statutem</t>
  </si>
  <si>
    <t>Odsetki od środków na rachunku</t>
  </si>
  <si>
    <t>darowizny osoby fizyczne</t>
  </si>
  <si>
    <t>darowizny osoby prawne</t>
  </si>
  <si>
    <t>wpłaty z 1%</t>
  </si>
  <si>
    <t>II. Przychody z działalności gospodarczej</t>
  </si>
  <si>
    <t>Dotacja - Ministerstwo Spraw Zagranicznych (MSZ/Polska)</t>
  </si>
  <si>
    <t>Dotacja - Ministerstwo Spraw Wewnętrznych i Administracji (MSWiA/Polska)</t>
  </si>
  <si>
    <t>Dotacja - Urząd Miejski w Białymstoku</t>
  </si>
  <si>
    <t>Dotacja - Fundacja Wschód</t>
  </si>
  <si>
    <t>- sprzedaż wydawnictw</t>
  </si>
  <si>
    <t>- sprzedaż usług</t>
  </si>
  <si>
    <t>- imprezy kulturalne</t>
  </si>
  <si>
    <t>- sprzedaż towarów</t>
  </si>
  <si>
    <t>III. Pozostałe przychody</t>
  </si>
  <si>
    <t>IV. Przychody finansowe</t>
  </si>
  <si>
    <t>- refundacja wynagrodzeń</t>
  </si>
  <si>
    <t>- odszkodowania</t>
  </si>
  <si>
    <t>- pozostałe przychody</t>
  </si>
  <si>
    <t>Razem I+II+III+ IV</t>
  </si>
  <si>
    <t>Nota 4. Struktura przychodów</t>
  </si>
  <si>
    <r>
      <t xml:space="preserve">Nota 5. </t>
    </r>
    <r>
      <rPr>
        <sz val="12"/>
        <rFont val="Times New Roman"/>
        <family val="1"/>
        <charset val="238"/>
      </rPr>
      <t xml:space="preserve">Rozliczenie głównych pozycji różniących podstawę opodatkowania podatkiem dochodowym od wyniku finansowego (zysku, straty)  brutto </t>
    </r>
  </si>
  <si>
    <t>Nota 4. Struktura kosztów</t>
  </si>
  <si>
    <t>I. Koszty z działalności statutowej</t>
  </si>
  <si>
    <t>a. Koszty z działalności statutowej nieodpłatnej</t>
  </si>
  <si>
    <t>b. Koszty z działalności statutowej odpłatnej</t>
  </si>
  <si>
    <t>c. Pozostałe koszty realizacji zadań statutowych</t>
  </si>
  <si>
    <t>RAZEM (I+II+III+IV)</t>
  </si>
  <si>
    <t>…………………………………………….</t>
  </si>
  <si>
    <t>…………………………………………………………………..</t>
  </si>
  <si>
    <t>II. Koszty działalności gospodarczej</t>
  </si>
  <si>
    <t xml:space="preserve">III. Koszty zarządu </t>
  </si>
  <si>
    <t>IV. Pozostałe koszty</t>
  </si>
  <si>
    <t>V. Koszty  finansowe</t>
  </si>
  <si>
    <t xml:space="preserve">Wydawanie ukazującego różnorakie aspekty społeczno-kulturalnego życia zamieszkujących w Polsce mniejszości narodowych miesięcznika „Sami o Sobie” </t>
  </si>
  <si>
    <t>Wydawanie „Aniołka” - bezpłatnego dodatku do „Przeglądu Prawosławnego – umowa o dofinansowanie z Urzędem Miejskim w Białymstoku</t>
  </si>
  <si>
    <t xml:space="preserve">Rozwój produkcji mlecznej regionu wiejskiego Braviceni </t>
  </si>
  <si>
    <t>-  działalność wydawnicza</t>
  </si>
  <si>
    <t>odsetki</t>
  </si>
  <si>
    <t>Nota 6.  Nakłady na niefinansowe aktywa trwałe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</si>
</sst>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6" formatCode="_-* #,##0.00\ _z_ł_-;\-* #,##0.00\ _z_ł_-;_-* \-??\ _z_ł_-;_-@_-"/>
    <numFmt numFmtId="167" formatCode="yyyy\-mm\-dd"/>
    <numFmt numFmtId="168" formatCode="_(* #,##0.00_);_(* \(#,##0.00\);_(* \-??_);_(@_)"/>
    <numFmt numFmtId="169" formatCode="d\ mmmm\ yyyy"/>
    <numFmt numFmtId="174" formatCode="&quot;Nota &quot;#;;;&quot;Nota &quot;@"/>
    <numFmt numFmtId="179" formatCode="&quot;Nota &quot;#\a;;;&quot;Nota &quot;@\a"/>
    <numFmt numFmtId="180" formatCode="&quot;Nota &quot;#\b;;;&quot;Nota &quot;@\b"/>
    <numFmt numFmtId="182" formatCode="&quot;Nota &quot;#\c;;;&quot;Nota &quot;@\c"/>
    <numFmt numFmtId="183" formatCode="\ "/>
    <numFmt numFmtId="185" formatCode="_(* #,##0.00_);_(* \(#,##0.00\);_(* &quot;-&quot;??_);_(@_)"/>
    <numFmt numFmtId="188" formatCode="#,##0.0000"/>
  </numFmts>
  <fonts count="2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Unicode MS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sz val="16"/>
      <name val="Times New Roman"/>
      <family val="1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2" borderId="0" applyNumberFormat="0" applyBorder="0" applyAlignment="0">
      <protection hidden="1"/>
    </xf>
  </cellStyleXfs>
  <cellXfs count="154">
    <xf numFmtId="0" fontId="0" fillId="0" borderId="0" xfId="0"/>
    <xf numFmtId="0" fontId="1" fillId="0" borderId="0" xfId="0" applyFont="1"/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0" fillId="0" borderId="0" xfId="0" applyFill="1" applyProtection="1">
      <protection locked="0"/>
    </xf>
    <xf numFmtId="169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7" fillId="9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6" fillId="0" borderId="0" xfId="0" applyFont="1" applyFill="1"/>
    <xf numFmtId="0" fontId="6" fillId="0" borderId="0" xfId="0" applyFont="1" applyFill="1" applyAlignment="1"/>
    <xf numFmtId="183" fontId="8" fillId="0" borderId="0" xfId="0" applyNumberFormat="1" applyFont="1" applyFill="1" applyAlignment="1" applyProtection="1">
      <alignment wrapText="1"/>
      <protection locked="0"/>
    </xf>
    <xf numFmtId="183" fontId="8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74" fontId="0" fillId="0" borderId="0" xfId="0" applyNumberFormat="1" applyFill="1" applyBorder="1" applyAlignment="1" applyProtection="1">
      <alignment horizontal="left" vertical="top"/>
      <protection locked="0"/>
    </xf>
    <xf numFmtId="179" fontId="0" fillId="0" borderId="0" xfId="0" applyNumberFormat="1" applyFill="1" applyBorder="1" applyAlignment="1" applyProtection="1">
      <alignment horizontal="left" vertical="top"/>
      <protection locked="0"/>
    </xf>
    <xf numFmtId="180" fontId="0" fillId="0" borderId="0" xfId="0" applyNumberFormat="1" applyFill="1" applyBorder="1" applyAlignment="1" applyProtection="1">
      <alignment horizontal="left" vertical="top"/>
      <protection locked="0"/>
    </xf>
    <xf numFmtId="182" fontId="0" fillId="0" borderId="0" xfId="0" applyNumberFormat="1" applyFill="1" applyBorder="1" applyAlignment="1" applyProtection="1">
      <alignment horizontal="left" vertical="top"/>
      <protection locked="0"/>
    </xf>
    <xf numFmtId="166" fontId="0" fillId="0" borderId="0" xfId="0" applyNumberFormat="1" applyFill="1" applyProtection="1">
      <protection locked="0"/>
    </xf>
    <xf numFmtId="179" fontId="0" fillId="0" borderId="0" xfId="0" applyNumberFormat="1" applyFill="1" applyAlignment="1" applyProtection="1">
      <alignment horizontal="left"/>
      <protection locked="0"/>
    </xf>
    <xf numFmtId="180" fontId="0" fillId="0" borderId="0" xfId="0" applyNumberFormat="1" applyFill="1" applyAlignment="1" applyProtection="1">
      <alignment horizontal="left"/>
      <protection locked="0"/>
    </xf>
    <xf numFmtId="185" fontId="2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Protection="1">
      <protection hidden="1"/>
    </xf>
    <xf numFmtId="165" fontId="5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14" fontId="2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85" fontId="2" fillId="11" borderId="1" xfId="0" applyNumberFormat="1" applyFont="1" applyFill="1" applyBorder="1" applyAlignment="1" applyProtection="1">
      <alignment horizontal="center" vertical="center"/>
      <protection locked="0" hidden="1"/>
    </xf>
    <xf numFmtId="185" fontId="3" fillId="11" borderId="1" xfId="0" applyNumberFormat="1" applyFont="1" applyFill="1" applyBorder="1" applyAlignment="1" applyProtection="1">
      <alignment horizontal="center" vertical="center"/>
      <protection locked="0" hidden="1"/>
    </xf>
    <xf numFmtId="185" fontId="2" fillId="0" borderId="1" xfId="0" applyNumberFormat="1" applyFont="1" applyFill="1" applyBorder="1" applyAlignment="1" applyProtection="1">
      <alignment horizontal="center" vertical="center"/>
      <protection hidden="1"/>
    </xf>
    <xf numFmtId="185" fontId="3" fillId="0" borderId="0" xfId="0" applyNumberFormat="1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185" fontId="3" fillId="0" borderId="1" xfId="0" applyNumberFormat="1" applyFont="1" applyFill="1" applyBorder="1" applyAlignment="1" applyProtection="1">
      <alignment horizontal="left" vertical="center" wrapText="1" indent="2"/>
      <protection hidden="1"/>
    </xf>
    <xf numFmtId="185" fontId="3" fillId="0" borderId="1" xfId="0" applyNumberFormat="1" applyFont="1" applyFill="1" applyBorder="1" applyAlignment="1" applyProtection="1">
      <alignment horizontal="center" vertical="center"/>
      <protection hidden="1"/>
    </xf>
    <xf numFmtId="185" fontId="3" fillId="0" borderId="0" xfId="0" applyNumberFormat="1" applyFont="1" applyFill="1" applyProtection="1">
      <protection hidden="1"/>
    </xf>
    <xf numFmtId="185" fontId="1" fillId="0" borderId="0" xfId="0" applyNumberFormat="1" applyFont="1" applyFill="1" applyProtection="1">
      <protection hidden="1"/>
    </xf>
    <xf numFmtId="185" fontId="3" fillId="0" borderId="1" xfId="0" applyNumberFormat="1" applyFont="1" applyFill="1" applyBorder="1" applyAlignment="1" applyProtection="1">
      <alignment horizontal="left" vertical="center" wrapText="1" indent="4"/>
      <protection hidden="1"/>
    </xf>
    <xf numFmtId="18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85" fontId="2" fillId="0" borderId="1" xfId="0" applyNumberFormat="1" applyFont="1" applyFill="1" applyBorder="1" applyAlignment="1" applyProtection="1">
      <alignment vertical="center"/>
      <protection hidden="1"/>
    </xf>
    <xf numFmtId="185" fontId="3" fillId="0" borderId="1" xfId="0" applyNumberFormat="1" applyFont="1" applyFill="1" applyBorder="1" applyAlignment="1" applyProtection="1">
      <alignment vertical="center" wrapText="1"/>
      <protection hidden="1"/>
    </xf>
    <xf numFmtId="185" fontId="3" fillId="0" borderId="1" xfId="0" applyNumberFormat="1" applyFont="1" applyFill="1" applyBorder="1" applyAlignment="1" applyProtection="1">
      <alignment vertical="center"/>
      <protection hidden="1"/>
    </xf>
    <xf numFmtId="185" fontId="3" fillId="11" borderId="1" xfId="0" applyNumberFormat="1" applyFont="1" applyFill="1" applyBorder="1" applyAlignment="1" applyProtection="1">
      <alignment vertical="center"/>
      <protection hidden="1"/>
    </xf>
    <xf numFmtId="185" fontId="3" fillId="11" borderId="1" xfId="0" applyNumberFormat="1" applyFont="1" applyFill="1" applyBorder="1" applyAlignment="1" applyProtection="1">
      <alignment horizontal="center" vertical="center"/>
      <protection hidden="1"/>
    </xf>
    <xf numFmtId="185" fontId="3" fillId="0" borderId="0" xfId="0" applyNumberFormat="1" applyFont="1" applyFill="1" applyBorder="1" applyProtection="1">
      <protection hidden="1"/>
    </xf>
    <xf numFmtId="185" fontId="3" fillId="0" borderId="0" xfId="0" applyNumberFormat="1" applyFont="1" applyFill="1" applyBorder="1" applyAlignment="1" applyProtection="1">
      <alignment horizontal="center"/>
      <protection hidden="1"/>
    </xf>
    <xf numFmtId="185" fontId="4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85" fontId="2" fillId="11" borderId="1" xfId="0" applyNumberFormat="1" applyFont="1" applyFill="1" applyBorder="1" applyAlignment="1" applyProtection="1">
      <alignment vertical="center"/>
      <protection locked="0" hidden="1"/>
    </xf>
    <xf numFmtId="185" fontId="3" fillId="11" borderId="1" xfId="0" applyNumberFormat="1" applyFont="1" applyFill="1" applyBorder="1" applyAlignment="1" applyProtection="1">
      <alignment vertical="center"/>
      <protection locked="0" hidden="1"/>
    </xf>
    <xf numFmtId="185" fontId="2" fillId="11" borderId="1" xfId="0" applyNumberFormat="1" applyFont="1" applyFill="1" applyBorder="1" applyAlignment="1" applyProtection="1">
      <alignment vertical="center"/>
      <protection hidden="1"/>
    </xf>
    <xf numFmtId="185" fontId="3" fillId="0" borderId="0" xfId="0" applyNumberFormat="1" applyFont="1" applyFill="1" applyBorder="1" applyAlignment="1" applyProtection="1">
      <alignment vertical="center"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185" fontId="11" fillId="0" borderId="0" xfId="0" applyNumberFormat="1" applyFont="1" applyFill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Protection="1"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74" fontId="2" fillId="0" borderId="0" xfId="0" applyNumberFormat="1" applyFont="1" applyFill="1" applyAlignment="1" applyProtection="1">
      <alignment horizontal="left"/>
      <protection hidden="1"/>
    </xf>
    <xf numFmtId="168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protection hidden="1"/>
    </xf>
    <xf numFmtId="168" fontId="2" fillId="0" borderId="2" xfId="0" applyNumberFormat="1" applyFont="1" applyFill="1" applyBorder="1" applyAlignment="1" applyProtection="1">
      <alignment horizontal="center"/>
      <protection hidden="1"/>
    </xf>
    <xf numFmtId="168" fontId="3" fillId="12" borderId="2" xfId="0" applyNumberFormat="1" applyFont="1" applyFill="1" applyBorder="1" applyAlignment="1" applyProtection="1">
      <alignment horizontal="center" vertical="center"/>
      <protection locked="0" hidden="1"/>
    </xf>
    <xf numFmtId="168" fontId="3" fillId="12" borderId="2" xfId="0" applyNumberFormat="1" applyFont="1" applyFill="1" applyBorder="1" applyAlignment="1" applyProtection="1">
      <alignment horizontal="center"/>
      <protection locked="0" hidden="1"/>
    </xf>
    <xf numFmtId="166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protection hidden="1"/>
    </xf>
    <xf numFmtId="168" fontId="2" fillId="12" borderId="2" xfId="0" applyNumberFormat="1" applyFont="1" applyFill="1" applyBorder="1" applyAlignment="1" applyProtection="1">
      <alignment horizontal="center"/>
      <protection locked="0" hidden="1"/>
    </xf>
    <xf numFmtId="166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4" fontId="2" fillId="0" borderId="2" xfId="0" applyNumberFormat="1" applyFont="1" applyFill="1" applyBorder="1" applyAlignment="1" applyProtection="1">
      <alignment horizontal="right" vertical="center"/>
      <protection hidden="1"/>
    </xf>
    <xf numFmtId="168" fontId="2" fillId="12" borderId="2" xfId="0" applyNumberFormat="1" applyFont="1" applyFill="1" applyBorder="1" applyAlignment="1" applyProtection="1">
      <alignment horizontal="center" vertical="center"/>
      <protection hidden="1"/>
    </xf>
    <xf numFmtId="166" fontId="3" fillId="0" borderId="0" xfId="0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168" fontId="10" fillId="0" borderId="0" xfId="0" applyNumberFormat="1" applyFont="1" applyFill="1" applyProtection="1">
      <protection hidden="1"/>
    </xf>
    <xf numFmtId="3" fontId="2" fillId="0" borderId="2" xfId="0" applyNumberFormat="1" applyFont="1" applyFill="1" applyBorder="1" applyAlignment="1" applyProtection="1">
      <alignment horizontal="right"/>
      <protection hidden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14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/>
    <xf numFmtId="0" fontId="15" fillId="0" borderId="0" xfId="0" applyFont="1"/>
    <xf numFmtId="0" fontId="16" fillId="0" borderId="0" xfId="0" applyFont="1" applyFill="1" applyProtection="1">
      <protection hidden="1"/>
    </xf>
    <xf numFmtId="0" fontId="17" fillId="0" borderId="0" xfId="0" applyFont="1"/>
    <xf numFmtId="0" fontId="18" fillId="0" borderId="0" xfId="0" applyFont="1"/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20" fillId="0" borderId="0" xfId="0" applyFont="1" applyAlignment="1">
      <alignment vertical="top"/>
    </xf>
    <xf numFmtId="0" fontId="21" fillId="0" borderId="0" xfId="0" applyFont="1" applyFill="1" applyAlignment="1" applyProtection="1">
      <alignment vertical="center"/>
      <protection hidden="1"/>
    </xf>
    <xf numFmtId="0" fontId="22" fillId="0" borderId="0" xfId="0" applyFont="1"/>
    <xf numFmtId="0" fontId="21" fillId="0" borderId="0" xfId="0" applyFont="1" applyFill="1" applyAlignment="1" applyProtection="1">
      <alignment horizontal="right" vertical="center"/>
      <protection hidden="1"/>
    </xf>
    <xf numFmtId="0" fontId="23" fillId="0" borderId="0" xfId="0" applyFont="1"/>
    <xf numFmtId="0" fontId="24" fillId="0" borderId="0" xfId="0" applyFont="1"/>
    <xf numFmtId="0" fontId="21" fillId="0" borderId="2" xfId="0" applyFont="1" applyFill="1" applyBorder="1" applyAlignment="1" applyProtection="1">
      <alignment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4" fillId="0" borderId="2" xfId="0" applyFont="1" applyFill="1" applyBorder="1" applyAlignment="1" applyProtection="1">
      <alignment vertical="center"/>
      <protection hidden="1"/>
    </xf>
    <xf numFmtId="4" fontId="24" fillId="0" borderId="2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4" fontId="21" fillId="0" borderId="2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Alignment="1" applyProtection="1">
      <alignment horizontal="right" vertical="center"/>
      <protection hidden="1"/>
    </xf>
    <xf numFmtId="49" fontId="21" fillId="0" borderId="2" xfId="0" applyNumberFormat="1" applyFont="1" applyFill="1" applyBorder="1" applyAlignment="1" applyProtection="1">
      <alignment vertical="center"/>
      <protection hidden="1"/>
    </xf>
    <xf numFmtId="4" fontId="21" fillId="0" borderId="0" xfId="0" applyNumberFormat="1" applyFont="1" applyFill="1" applyAlignment="1" applyProtection="1">
      <alignment vertical="center"/>
      <protection hidden="1"/>
    </xf>
    <xf numFmtId="4" fontId="21" fillId="0" borderId="2" xfId="0" applyNumberFormat="1" applyFont="1" applyFill="1" applyBorder="1" applyAlignment="1" applyProtection="1">
      <alignment vertical="center"/>
      <protection hidden="1"/>
    </xf>
    <xf numFmtId="188" fontId="0" fillId="0" borderId="3" xfId="0" applyNumberFormat="1" applyBorder="1"/>
    <xf numFmtId="4" fontId="24" fillId="0" borderId="2" xfId="0" applyNumberFormat="1" applyFont="1" applyFill="1" applyBorder="1" applyAlignment="1" applyProtection="1">
      <alignment vertical="center"/>
      <protection hidden="1"/>
    </xf>
    <xf numFmtId="188" fontId="0" fillId="0" borderId="2" xfId="0" applyNumberFormat="1" applyBorder="1"/>
    <xf numFmtId="4" fontId="0" fillId="0" borderId="2" xfId="0" applyNumberFormat="1" applyBorder="1"/>
    <xf numFmtId="188" fontId="27" fillId="0" borderId="2" xfId="0" applyNumberFormat="1" applyFont="1" applyBorder="1"/>
    <xf numFmtId="0" fontId="3" fillId="0" borderId="4" xfId="0" applyFont="1" applyBorder="1" applyAlignment="1">
      <alignment wrapText="1"/>
    </xf>
    <xf numFmtId="188" fontId="13" fillId="0" borderId="2" xfId="0" applyNumberFormat="1" applyFont="1" applyBorder="1"/>
    <xf numFmtId="188" fontId="0" fillId="0" borderId="2" xfId="0" applyNumberFormat="1" applyFont="1" applyBorder="1"/>
    <xf numFmtId="0" fontId="0" fillId="0" borderId="0" xfId="0" applyFill="1" applyBorder="1" applyAlignment="1" applyProtection="1">
      <alignment horizontal="center"/>
      <protection locked="0"/>
    </xf>
    <xf numFmtId="185" fontId="3" fillId="11" borderId="5" xfId="0" applyNumberFormat="1" applyFont="1" applyFill="1" applyBorder="1" applyAlignment="1" applyProtection="1">
      <alignment horizontal="left" vertical="top" wrapText="1"/>
      <protection hidden="1"/>
    </xf>
    <xf numFmtId="185" fontId="3" fillId="11" borderId="6" xfId="0" applyNumberFormat="1" applyFont="1" applyFill="1" applyBorder="1" applyAlignment="1" applyProtection="1">
      <alignment horizontal="left" vertical="top" wrapText="1"/>
      <protection hidden="1"/>
    </xf>
    <xf numFmtId="185" fontId="3" fillId="11" borderId="7" xfId="0" applyNumberFormat="1" applyFont="1" applyFill="1" applyBorder="1" applyAlignment="1" applyProtection="1">
      <alignment horizontal="left" vertical="top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/>
    <xf numFmtId="0" fontId="3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2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</cellXfs>
  <cellStyles count="2">
    <cellStyle name="FormBk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guslawa_n/Moje%20dokumenty/BIATEL%20Administracja/BILANS/Sprawozdanie%20finansowe%20za%202008%20rok/sprawozdanie%20finansowe%202008/BILANS%20200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 obslugi"/>
      <sheetName val="II.BIL"/>
      <sheetName val="III.RACH.KALK"/>
      <sheetName val="III.RACH.POR"/>
      <sheetName val="V.PRZEPŁYWY Mp"/>
      <sheetName val="V.PRZEPŁYWY m.bezp"/>
      <sheetName val="IV.Zmiany kapitałów"/>
      <sheetName val="1"/>
      <sheetName val="2"/>
      <sheetName val="3,4"/>
      <sheetName val="5"/>
      <sheetName val="6,7"/>
      <sheetName val="8"/>
      <sheetName val="9"/>
      <sheetName val="10"/>
      <sheetName val="11"/>
      <sheetName val="12"/>
      <sheetName val="13"/>
      <sheetName val="Opcje"/>
      <sheetName val="Arkusz1"/>
      <sheetName val="instrukcja_obslugi"/>
      <sheetName val="II_BIL"/>
      <sheetName val="III_RACH_KALK"/>
      <sheetName val="III_RACH_POR"/>
      <sheetName val="V_PRZEPŁYWY_Mp"/>
      <sheetName val="V_PRZEPŁYWY_m_bezp"/>
      <sheetName val="IV_Zmiany_kapitałów"/>
    </sheetNames>
    <sheetDataSet>
      <sheetData sheetId="0" refreshError="1"/>
      <sheetData sheetId="1" refreshError="1">
        <row r="13">
          <cell r="B13">
            <v>33397840.800000001</v>
          </cell>
          <cell r="C13">
            <v>32835051.989999998</v>
          </cell>
        </row>
        <row r="15">
          <cell r="B15">
            <v>4180312.45</v>
          </cell>
          <cell r="C15">
            <v>4459000</v>
          </cell>
        </row>
        <row r="16">
          <cell r="B16">
            <v>27675894.190000001</v>
          </cell>
          <cell r="C16">
            <v>28285999.989999998</v>
          </cell>
        </row>
        <row r="17">
          <cell r="B17">
            <v>617454.9</v>
          </cell>
          <cell r="C17">
            <v>22352</v>
          </cell>
        </row>
        <row r="18">
          <cell r="B18">
            <v>18536.75</v>
          </cell>
          <cell r="C18">
            <v>35500</v>
          </cell>
        </row>
        <row r="19">
          <cell r="C19">
            <v>29500</v>
          </cell>
        </row>
        <row r="20">
          <cell r="B20">
            <v>905642.51</v>
          </cell>
          <cell r="C20">
            <v>2700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workbookViewId="0">
      <pane xSplit="1" topLeftCell="B1" activePane="topRight" state="frozen"/>
      <selection pane="topRight" activeCell="G9" sqref="G9"/>
    </sheetView>
  </sheetViews>
  <sheetFormatPr defaultRowHeight="12.75" x14ac:dyDescent="0.2"/>
  <cols>
    <col min="1" max="1" width="9.140625" style="5"/>
    <col min="2" max="2" width="10.140625" style="5" customWidth="1"/>
    <col min="3" max="3" width="17.5703125" style="5" customWidth="1"/>
    <col min="4" max="4" width="12.85546875" style="5" customWidth="1"/>
    <col min="5" max="5" width="18.28515625" style="5" customWidth="1"/>
    <col min="6" max="6" width="17.5703125" style="5" customWidth="1"/>
    <col min="7" max="9" width="9.28515625" style="5" customWidth="1"/>
    <col min="10" max="11" width="9.140625" style="5"/>
    <col min="12" max="12" width="9.28515625" style="5" customWidth="1"/>
    <col min="13" max="20" width="9.140625" style="5"/>
    <col min="21" max="21" width="9.28515625" style="5" customWidth="1"/>
    <col min="22" max="22" width="9.140625" style="5"/>
    <col min="23" max="23" width="9.28515625" style="5" customWidth="1"/>
    <col min="24" max="50" width="9.140625" style="5"/>
    <col min="51" max="51" width="41.7109375" style="5" customWidth="1"/>
    <col min="52" max="52" width="3.28515625" style="5" customWidth="1"/>
    <col min="53" max="53" width="4.42578125" style="5" customWidth="1"/>
    <col min="54" max="55" width="4.28515625" style="5" customWidth="1"/>
    <col min="56" max="56" width="4.42578125" style="5" customWidth="1"/>
    <col min="57" max="63" width="4.28515625" style="5" customWidth="1"/>
    <col min="64" max="16384" width="9.140625" style="5"/>
  </cols>
  <sheetData>
    <row r="1" spans="1:34" ht="16.5" customHeight="1" x14ac:dyDescent="0.2">
      <c r="E1" s="6"/>
      <c r="F1" s="7"/>
      <c r="Q1" s="5">
        <v>30</v>
      </c>
    </row>
    <row r="2" spans="1:34" x14ac:dyDescent="0.2">
      <c r="AC2" s="137"/>
      <c r="AD2" s="137"/>
      <c r="AE2" s="137"/>
      <c r="AF2" s="137"/>
      <c r="AG2" s="137"/>
      <c r="AH2" s="137"/>
    </row>
    <row r="3" spans="1:34" x14ac:dyDescent="0.2">
      <c r="B3" s="8"/>
      <c r="C3" s="8"/>
      <c r="N3" s="9"/>
      <c r="O3" s="10"/>
    </row>
    <row r="4" spans="1:34" x14ac:dyDescent="0.2">
      <c r="B4" s="8"/>
      <c r="C4" s="8"/>
      <c r="N4" s="11"/>
      <c r="O4" s="12"/>
    </row>
    <row r="5" spans="1:34" x14ac:dyDescent="0.2">
      <c r="N5" s="13"/>
      <c r="O5" s="14"/>
    </row>
    <row r="6" spans="1:34" x14ac:dyDescent="0.2">
      <c r="N6" s="15"/>
      <c r="O6" s="16"/>
    </row>
    <row r="8" spans="1:34" x14ac:dyDescent="0.2">
      <c r="B8" s="17"/>
      <c r="C8" s="17"/>
    </row>
    <row r="9" spans="1:34" x14ac:dyDescent="0.2">
      <c r="B9" s="17"/>
      <c r="C9" s="17"/>
    </row>
    <row r="10" spans="1:34" x14ac:dyDescent="0.2">
      <c r="B10" s="18"/>
      <c r="C10" s="18"/>
    </row>
    <row r="14" spans="1:34" x14ac:dyDescent="0.2">
      <c r="A14" s="19"/>
      <c r="B14" s="20"/>
      <c r="C14" s="20"/>
      <c r="D14" s="21"/>
      <c r="M14" s="22"/>
    </row>
    <row r="15" spans="1:34" x14ac:dyDescent="0.2">
      <c r="A15" s="19"/>
      <c r="B15" s="20"/>
      <c r="C15" s="20"/>
      <c r="M15" s="22"/>
    </row>
    <row r="16" spans="1:34" x14ac:dyDescent="0.2">
      <c r="A16" s="19"/>
      <c r="B16" s="20"/>
      <c r="C16" s="20"/>
      <c r="M16" s="22"/>
    </row>
    <row r="17" spans="1:31" x14ac:dyDescent="0.2">
      <c r="A17" s="19"/>
      <c r="B17" s="20"/>
      <c r="C17" s="20"/>
      <c r="M17" s="22"/>
    </row>
    <row r="18" spans="1:31" x14ac:dyDescent="0.2">
      <c r="A18" s="19"/>
      <c r="B18" s="20"/>
      <c r="C18" s="20"/>
      <c r="M18" s="22"/>
    </row>
    <row r="19" spans="1:31" x14ac:dyDescent="0.2">
      <c r="A19" s="19"/>
      <c r="B19" s="20"/>
      <c r="C19" s="20"/>
      <c r="M19" s="22"/>
    </row>
    <row r="20" spans="1:31" x14ac:dyDescent="0.2">
      <c r="A20" s="19"/>
      <c r="B20" s="20"/>
      <c r="C20" s="20"/>
      <c r="M20" s="23"/>
    </row>
    <row r="21" spans="1:31" x14ac:dyDescent="0.2">
      <c r="A21" s="19"/>
      <c r="B21" s="20"/>
      <c r="C21" s="20"/>
      <c r="M21" s="24"/>
    </row>
    <row r="22" spans="1:31" x14ac:dyDescent="0.2">
      <c r="A22" s="19"/>
      <c r="B22" s="20"/>
      <c r="C22" s="20"/>
      <c r="M22" s="25"/>
    </row>
    <row r="23" spans="1:31" x14ac:dyDescent="0.2">
      <c r="A23" s="19"/>
      <c r="B23" s="20"/>
      <c r="C23" s="20"/>
      <c r="M23" s="22"/>
    </row>
    <row r="24" spans="1:31" x14ac:dyDescent="0.2">
      <c r="A24" s="19"/>
      <c r="B24" s="20"/>
      <c r="C24" s="20"/>
      <c r="M24" s="22"/>
    </row>
    <row r="25" spans="1:31" x14ac:dyDescent="0.2">
      <c r="A25" s="19"/>
      <c r="B25" s="20"/>
      <c r="C25" s="20"/>
      <c r="M25" s="22"/>
    </row>
    <row r="26" spans="1:31" x14ac:dyDescent="0.2">
      <c r="A26" s="19"/>
      <c r="B26" s="20"/>
      <c r="C26" s="20"/>
      <c r="M26" s="22"/>
      <c r="AE26" s="26"/>
    </row>
    <row r="27" spans="1:31" x14ac:dyDescent="0.2">
      <c r="A27" s="19"/>
      <c r="B27" s="20"/>
      <c r="C27" s="20"/>
      <c r="M27" s="22"/>
    </row>
    <row r="28" spans="1:31" x14ac:dyDescent="0.2">
      <c r="A28" s="19"/>
      <c r="B28" s="20"/>
      <c r="C28" s="20"/>
      <c r="M28" s="22"/>
    </row>
    <row r="29" spans="1:31" x14ac:dyDescent="0.2">
      <c r="A29" s="19"/>
      <c r="B29" s="20"/>
      <c r="C29" s="20"/>
      <c r="M29" s="22"/>
    </row>
    <row r="30" spans="1:31" x14ac:dyDescent="0.2">
      <c r="A30" s="19"/>
      <c r="B30" s="20"/>
      <c r="C30" s="20"/>
      <c r="M30" s="22"/>
    </row>
    <row r="31" spans="1:31" x14ac:dyDescent="0.2">
      <c r="A31" s="19"/>
      <c r="B31" s="20"/>
      <c r="C31" s="20"/>
      <c r="M31" s="27"/>
    </row>
    <row r="32" spans="1:31" x14ac:dyDescent="0.2">
      <c r="A32" s="19"/>
      <c r="B32" s="20"/>
      <c r="C32" s="20"/>
      <c r="M32" s="28"/>
    </row>
    <row r="33" spans="1:13" x14ac:dyDescent="0.2">
      <c r="A33" s="19"/>
      <c r="B33" s="20"/>
      <c r="C33" s="20"/>
      <c r="M33" s="22"/>
    </row>
    <row r="34" spans="1:13" x14ac:dyDescent="0.2">
      <c r="A34" s="19"/>
      <c r="B34" s="20"/>
      <c r="C34" s="20"/>
      <c r="M34" s="22"/>
    </row>
    <row r="35" spans="1:13" x14ac:dyDescent="0.2">
      <c r="A35" s="19"/>
      <c r="B35" s="20"/>
      <c r="C35" s="20"/>
      <c r="M35" s="22"/>
    </row>
    <row r="36" spans="1:13" x14ac:dyDescent="0.2">
      <c r="A36" s="19"/>
      <c r="B36" s="20"/>
      <c r="C36" s="20"/>
      <c r="M36" s="22"/>
    </row>
    <row r="37" spans="1:13" x14ac:dyDescent="0.2">
      <c r="A37" s="19"/>
      <c r="B37" s="20"/>
      <c r="C37" s="20"/>
      <c r="M37" s="22"/>
    </row>
    <row r="38" spans="1:13" x14ac:dyDescent="0.2">
      <c r="A38" s="19"/>
      <c r="B38" s="20"/>
      <c r="C38" s="20"/>
      <c r="M38" s="22"/>
    </row>
    <row r="39" spans="1:13" x14ac:dyDescent="0.2">
      <c r="A39" s="19"/>
      <c r="B39" s="20"/>
      <c r="C39" s="20"/>
      <c r="M39" s="22"/>
    </row>
    <row r="40" spans="1:13" x14ac:dyDescent="0.2">
      <c r="A40" s="19"/>
      <c r="B40" s="20"/>
      <c r="C40" s="20"/>
      <c r="M40" s="22"/>
    </row>
    <row r="41" spans="1:13" x14ac:dyDescent="0.2">
      <c r="A41" s="19"/>
      <c r="B41" s="20"/>
      <c r="C41" s="20"/>
      <c r="M41" s="22"/>
    </row>
    <row r="42" spans="1:13" x14ac:dyDescent="0.2">
      <c r="A42" s="19"/>
      <c r="B42" s="20"/>
      <c r="C42" s="20"/>
      <c r="M42" s="22"/>
    </row>
    <row r="43" spans="1:13" x14ac:dyDescent="0.2">
      <c r="A43" s="19"/>
      <c r="B43" s="20"/>
      <c r="C43" s="20"/>
      <c r="M43" s="22"/>
    </row>
    <row r="44" spans="1:13" x14ac:dyDescent="0.2">
      <c r="A44" s="19"/>
      <c r="B44" s="20"/>
      <c r="C44" s="20"/>
      <c r="M44" s="22"/>
    </row>
    <row r="45" spans="1:13" x14ac:dyDescent="0.2">
      <c r="A45" s="19"/>
      <c r="B45" s="20"/>
      <c r="C45" s="20"/>
      <c r="M45" s="22"/>
    </row>
    <row r="46" spans="1:13" x14ac:dyDescent="0.2">
      <c r="A46" s="19"/>
      <c r="B46" s="20"/>
      <c r="C46" s="20"/>
      <c r="M46" s="22"/>
    </row>
    <row r="47" spans="1:13" x14ac:dyDescent="0.2">
      <c r="A47" s="19"/>
      <c r="B47" s="20"/>
      <c r="C47" s="20"/>
      <c r="M47" s="22"/>
    </row>
    <row r="48" spans="1:13" x14ac:dyDescent="0.2">
      <c r="A48" s="19"/>
      <c r="B48" s="20"/>
      <c r="C48" s="20"/>
      <c r="M48" s="22"/>
    </row>
    <row r="49" spans="1:13" x14ac:dyDescent="0.2">
      <c r="A49" s="19"/>
      <c r="B49" s="20"/>
      <c r="C49" s="20"/>
      <c r="M49" s="22"/>
    </row>
    <row r="50" spans="1:13" x14ac:dyDescent="0.2">
      <c r="A50" s="19"/>
      <c r="B50" s="20"/>
      <c r="C50" s="20"/>
      <c r="M50" s="22"/>
    </row>
    <row r="51" spans="1:13" x14ac:dyDescent="0.2">
      <c r="A51" s="19"/>
      <c r="B51" s="20"/>
      <c r="C51" s="20"/>
      <c r="M51" s="22"/>
    </row>
    <row r="52" spans="1:13" x14ac:dyDescent="0.2">
      <c r="A52" s="19"/>
      <c r="B52" s="20"/>
      <c r="C52" s="20"/>
      <c r="M52" s="22"/>
    </row>
    <row r="53" spans="1:13" x14ac:dyDescent="0.2">
      <c r="A53" s="19"/>
      <c r="B53" s="20"/>
      <c r="C53" s="20"/>
      <c r="M53" s="22"/>
    </row>
    <row r="54" spans="1:13" x14ac:dyDescent="0.2">
      <c r="A54" s="19"/>
      <c r="B54" s="20"/>
      <c r="C54" s="20"/>
      <c r="M54" s="22"/>
    </row>
  </sheetData>
  <mergeCells count="1">
    <mergeCell ref="AC2:AH2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J4" sqref="J4"/>
    </sheetView>
  </sheetViews>
  <sheetFormatPr defaultRowHeight="15.75" x14ac:dyDescent="0.25"/>
  <cols>
    <col min="1" max="1" width="3.7109375" style="30" customWidth="1"/>
    <col min="2" max="2" width="51" style="30" customWidth="1"/>
    <col min="3" max="10" width="18.140625" style="30" customWidth="1"/>
    <col min="11" max="11" width="3.7109375" style="30" customWidth="1"/>
    <col min="12" max="16384" width="9.140625" style="30"/>
  </cols>
  <sheetData>
    <row r="1" spans="1:11" x14ac:dyDescent="0.25">
      <c r="B1" s="1"/>
    </row>
    <row r="2" spans="1:11" x14ac:dyDescent="0.25">
      <c r="B2" s="1"/>
    </row>
    <row r="3" spans="1:11" x14ac:dyDescent="0.25">
      <c r="A3" s="56"/>
      <c r="B3" s="1" t="s">
        <v>91</v>
      </c>
    </row>
    <row r="4" spans="1:11" ht="18.75" x14ac:dyDescent="0.3">
      <c r="A4" s="56"/>
      <c r="B4" s="111" t="s">
        <v>99</v>
      </c>
      <c r="J4" s="31"/>
    </row>
    <row r="5" spans="1:11" ht="18.75" x14ac:dyDescent="0.3">
      <c r="A5" s="56"/>
      <c r="B5" s="1"/>
      <c r="J5" s="31"/>
    </row>
    <row r="6" spans="1:11" x14ac:dyDescent="0.25">
      <c r="B6" s="57" t="s">
        <v>79</v>
      </c>
      <c r="D6" s="33" t="s">
        <v>68</v>
      </c>
    </row>
    <row r="7" spans="1:11" x14ac:dyDescent="0.25">
      <c r="B7" s="58"/>
    </row>
    <row r="8" spans="1:11" ht="78.75" x14ac:dyDescent="0.25">
      <c r="A8" s="59"/>
      <c r="B8" s="60"/>
      <c r="C8" s="36" t="s">
        <v>30</v>
      </c>
      <c r="D8" s="36" t="s">
        <v>31</v>
      </c>
      <c r="E8" s="36" t="s">
        <v>32</v>
      </c>
      <c r="F8" s="36" t="s">
        <v>33</v>
      </c>
      <c r="G8" s="36" t="s">
        <v>34</v>
      </c>
      <c r="H8" s="36" t="s">
        <v>35</v>
      </c>
      <c r="I8" s="36" t="s">
        <v>36</v>
      </c>
      <c r="J8" s="36" t="s">
        <v>6</v>
      </c>
    </row>
    <row r="9" spans="1:11" s="59" customFormat="1" ht="18" customHeight="1" x14ac:dyDescent="0.2">
      <c r="B9" s="29" t="s">
        <v>7</v>
      </c>
      <c r="C9" s="61">
        <v>0</v>
      </c>
      <c r="D9" s="61">
        <v>0</v>
      </c>
      <c r="E9" s="61">
        <v>0</v>
      </c>
      <c r="F9" s="61">
        <v>15110.52</v>
      </c>
      <c r="G9" s="61">
        <v>0</v>
      </c>
      <c r="H9" s="61"/>
      <c r="I9" s="61"/>
      <c r="J9" s="48">
        <f>SUM(C9:I9)</f>
        <v>15110.52</v>
      </c>
      <c r="K9" s="40"/>
    </row>
    <row r="10" spans="1:11" s="59" customFormat="1" ht="18" customHeight="1" x14ac:dyDescent="0.2">
      <c r="B10" s="49" t="s">
        <v>8</v>
      </c>
      <c r="C10" s="50">
        <f t="shared" ref="C10:I10" si="0">C11+C12+C13</f>
        <v>0</v>
      </c>
      <c r="D10" s="50">
        <f t="shared" si="0"/>
        <v>0</v>
      </c>
      <c r="E10" s="50">
        <f t="shared" si="0"/>
        <v>3192</v>
      </c>
      <c r="F10" s="50">
        <f t="shared" si="0"/>
        <v>33473.18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ref="J10:J34" si="1">SUM(C10:I10)</f>
        <v>36665.18</v>
      </c>
      <c r="K10" s="40"/>
    </row>
    <row r="11" spans="1:11" x14ac:dyDescent="0.25">
      <c r="A11" s="59"/>
      <c r="B11" s="42" t="s">
        <v>9</v>
      </c>
      <c r="C11" s="62"/>
      <c r="D11" s="62"/>
      <c r="E11" s="62">
        <v>3192</v>
      </c>
      <c r="F11" s="62">
        <v>33473.18</v>
      </c>
      <c r="G11" s="62">
        <v>0</v>
      </c>
      <c r="H11" s="62">
        <v>0</v>
      </c>
      <c r="I11" s="62"/>
      <c r="J11" s="50">
        <f t="shared" si="1"/>
        <v>36665.18</v>
      </c>
      <c r="K11" s="44"/>
    </row>
    <row r="12" spans="1:11" x14ac:dyDescent="0.25">
      <c r="A12" s="59"/>
      <c r="B12" s="42" t="s">
        <v>10</v>
      </c>
      <c r="C12" s="62"/>
      <c r="D12" s="62"/>
      <c r="E12" s="62"/>
      <c r="F12" s="62"/>
      <c r="G12" s="62"/>
      <c r="H12" s="62"/>
      <c r="I12" s="62"/>
      <c r="J12" s="50">
        <f t="shared" si="1"/>
        <v>0</v>
      </c>
      <c r="K12" s="44"/>
    </row>
    <row r="13" spans="1:11" x14ac:dyDescent="0.25">
      <c r="A13" s="59"/>
      <c r="B13" s="42" t="s">
        <v>11</v>
      </c>
      <c r="C13" s="62"/>
      <c r="D13" s="62"/>
      <c r="E13" s="62"/>
      <c r="F13" s="62"/>
      <c r="G13" s="62"/>
      <c r="H13" s="62"/>
      <c r="I13" s="62"/>
      <c r="J13" s="50">
        <f t="shared" si="1"/>
        <v>0</v>
      </c>
      <c r="K13" s="44"/>
    </row>
    <row r="14" spans="1:11" s="59" customFormat="1" ht="18" customHeight="1" x14ac:dyDescent="0.2">
      <c r="B14" s="49" t="s">
        <v>37</v>
      </c>
      <c r="C14" s="50">
        <f t="shared" ref="C14:I14" si="2">SUM(C15:C19)</f>
        <v>0</v>
      </c>
      <c r="D14" s="50">
        <f t="shared" si="2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f t="shared" si="2"/>
        <v>0</v>
      </c>
      <c r="J14" s="50">
        <f t="shared" si="1"/>
        <v>0</v>
      </c>
      <c r="K14" s="40"/>
    </row>
    <row r="15" spans="1:11" x14ac:dyDescent="0.25">
      <c r="A15" s="59"/>
      <c r="B15" s="42" t="s">
        <v>13</v>
      </c>
      <c r="C15" s="62"/>
      <c r="D15" s="62"/>
      <c r="E15" s="62">
        <v>0</v>
      </c>
      <c r="F15" s="62"/>
      <c r="G15" s="62">
        <v>0</v>
      </c>
      <c r="H15" s="62"/>
      <c r="I15" s="62"/>
      <c r="J15" s="50">
        <f t="shared" si="1"/>
        <v>0</v>
      </c>
      <c r="K15" s="44"/>
    </row>
    <row r="16" spans="1:11" x14ac:dyDescent="0.25">
      <c r="A16" s="59"/>
      <c r="B16" s="42" t="s">
        <v>14</v>
      </c>
      <c r="C16" s="62"/>
      <c r="D16" s="62"/>
      <c r="E16" s="62"/>
      <c r="F16" s="62"/>
      <c r="G16" s="62"/>
      <c r="H16" s="62"/>
      <c r="I16" s="62"/>
      <c r="J16" s="50">
        <f t="shared" si="1"/>
        <v>0</v>
      </c>
      <c r="K16" s="44"/>
    </row>
    <row r="17" spans="1:11" x14ac:dyDescent="0.25">
      <c r="A17" s="59"/>
      <c r="B17" s="42" t="s">
        <v>15</v>
      </c>
      <c r="C17" s="62"/>
      <c r="D17" s="62"/>
      <c r="E17" s="62"/>
      <c r="F17" s="62">
        <v>0</v>
      </c>
      <c r="G17" s="62">
        <v>0</v>
      </c>
      <c r="H17" s="62"/>
      <c r="I17" s="62"/>
      <c r="J17" s="50">
        <f t="shared" si="1"/>
        <v>0</v>
      </c>
      <c r="K17" s="44"/>
    </row>
    <row r="18" spans="1:11" x14ac:dyDescent="0.25">
      <c r="A18" s="59"/>
      <c r="B18" s="42" t="s">
        <v>10</v>
      </c>
      <c r="C18" s="62"/>
      <c r="D18" s="62"/>
      <c r="E18" s="62"/>
      <c r="F18" s="62"/>
      <c r="G18" s="62"/>
      <c r="H18" s="62"/>
      <c r="I18" s="62"/>
      <c r="J18" s="50">
        <f t="shared" si="1"/>
        <v>0</v>
      </c>
      <c r="K18" s="44"/>
    </row>
    <row r="19" spans="1:11" x14ac:dyDescent="0.25">
      <c r="A19" s="59"/>
      <c r="B19" s="42" t="s">
        <v>11</v>
      </c>
      <c r="C19" s="62"/>
      <c r="D19" s="62"/>
      <c r="E19" s="62"/>
      <c r="F19" s="62"/>
      <c r="G19" s="62"/>
      <c r="H19" s="62"/>
      <c r="I19" s="62"/>
      <c r="J19" s="50">
        <f t="shared" si="1"/>
        <v>0</v>
      </c>
      <c r="K19" s="44"/>
    </row>
    <row r="20" spans="1:11" s="59" customFormat="1" ht="18" customHeight="1" x14ac:dyDescent="0.2">
      <c r="B20" s="29" t="s">
        <v>16</v>
      </c>
      <c r="C20" s="48">
        <f>C9+C10+C14</f>
        <v>0</v>
      </c>
      <c r="D20" s="48">
        <f t="shared" ref="D20:I20" si="3">D9+D10+D14</f>
        <v>0</v>
      </c>
      <c r="E20" s="48">
        <f>E9+E10+E14</f>
        <v>3192</v>
      </c>
      <c r="F20" s="48">
        <f t="shared" si="3"/>
        <v>48583.7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1"/>
        <v>51775.7</v>
      </c>
      <c r="K20" s="40"/>
    </row>
    <row r="21" spans="1:11" s="59" customFormat="1" ht="18" customHeight="1" x14ac:dyDescent="0.2">
      <c r="B21" s="29" t="s">
        <v>38</v>
      </c>
      <c r="C21" s="61"/>
      <c r="D21" s="61"/>
      <c r="E21" s="61"/>
      <c r="F21" s="61">
        <v>15110.52</v>
      </c>
      <c r="G21" s="61"/>
      <c r="H21" s="61"/>
      <c r="I21" s="61"/>
      <c r="J21" s="48">
        <f t="shared" si="1"/>
        <v>15110.52</v>
      </c>
      <c r="K21" s="40"/>
    </row>
    <row r="22" spans="1:11" x14ac:dyDescent="0.25">
      <c r="A22" s="59"/>
      <c r="B22" s="42" t="s">
        <v>39</v>
      </c>
      <c r="C22" s="62">
        <v>0</v>
      </c>
      <c r="D22" s="62"/>
      <c r="E22" s="62">
        <v>3192</v>
      </c>
      <c r="F22" s="62">
        <v>3347.31</v>
      </c>
      <c r="G22" s="62">
        <v>0</v>
      </c>
      <c r="H22" s="62"/>
      <c r="I22" s="62"/>
      <c r="J22" s="50">
        <f t="shared" si="1"/>
        <v>6539.3099999999995</v>
      </c>
      <c r="K22" s="44"/>
    </row>
    <row r="23" spans="1:11" x14ac:dyDescent="0.25">
      <c r="A23" s="59"/>
      <c r="B23" s="49" t="s">
        <v>37</v>
      </c>
      <c r="C23" s="50">
        <f t="shared" ref="C23:I23" si="4">SUM(C24:C27)</f>
        <v>0</v>
      </c>
      <c r="D23" s="50">
        <f t="shared" si="4"/>
        <v>0</v>
      </c>
      <c r="E23" s="50">
        <v>0</v>
      </c>
      <c r="F23" s="50">
        <v>0</v>
      </c>
      <c r="G23" s="50">
        <v>0</v>
      </c>
      <c r="H23" s="50">
        <f t="shared" si="4"/>
        <v>0</v>
      </c>
      <c r="I23" s="50">
        <f t="shared" si="4"/>
        <v>0</v>
      </c>
      <c r="J23" s="50">
        <f t="shared" si="1"/>
        <v>0</v>
      </c>
      <c r="K23" s="44"/>
    </row>
    <row r="24" spans="1:11" x14ac:dyDescent="0.25">
      <c r="A24" s="59"/>
      <c r="B24" s="46" t="s">
        <v>13</v>
      </c>
      <c r="C24" s="62"/>
      <c r="D24" s="62"/>
      <c r="E24" s="62">
        <v>0</v>
      </c>
      <c r="F24" s="62"/>
      <c r="G24" s="62">
        <v>0</v>
      </c>
      <c r="H24" s="62"/>
      <c r="I24" s="62"/>
      <c r="J24" s="50">
        <f t="shared" si="1"/>
        <v>0</v>
      </c>
      <c r="K24" s="44"/>
    </row>
    <row r="25" spans="1:11" x14ac:dyDescent="0.25">
      <c r="A25" s="59"/>
      <c r="B25" s="46" t="s">
        <v>15</v>
      </c>
      <c r="C25" s="62"/>
      <c r="D25" s="62"/>
      <c r="E25" s="62"/>
      <c r="F25" s="62">
        <v>0</v>
      </c>
      <c r="G25" s="62">
        <v>0</v>
      </c>
      <c r="H25" s="62"/>
      <c r="I25" s="62"/>
      <c r="J25" s="50">
        <f t="shared" si="1"/>
        <v>0</v>
      </c>
      <c r="K25" s="44"/>
    </row>
    <row r="26" spans="1:11" x14ac:dyDescent="0.25">
      <c r="A26" s="59"/>
      <c r="B26" s="46" t="s">
        <v>10</v>
      </c>
      <c r="C26" s="62"/>
      <c r="D26" s="62"/>
      <c r="E26" s="62"/>
      <c r="F26" s="62"/>
      <c r="G26" s="62"/>
      <c r="H26" s="62"/>
      <c r="I26" s="62"/>
      <c r="J26" s="50">
        <f t="shared" si="1"/>
        <v>0</v>
      </c>
      <c r="K26" s="44"/>
    </row>
    <row r="27" spans="1:11" x14ac:dyDescent="0.25">
      <c r="A27" s="59"/>
      <c r="B27" s="46" t="s">
        <v>11</v>
      </c>
      <c r="C27" s="62"/>
      <c r="D27" s="62"/>
      <c r="E27" s="62"/>
      <c r="F27" s="62"/>
      <c r="G27" s="62"/>
      <c r="H27" s="62"/>
      <c r="I27" s="62"/>
      <c r="J27" s="50">
        <f t="shared" si="1"/>
        <v>0</v>
      </c>
      <c r="K27" s="44"/>
    </row>
    <row r="28" spans="1:11" s="59" customFormat="1" ht="18" customHeight="1" x14ac:dyDescent="0.2">
      <c r="B28" s="29" t="s">
        <v>20</v>
      </c>
      <c r="C28" s="48">
        <f>C21+C22+C23</f>
        <v>0</v>
      </c>
      <c r="D28" s="48">
        <f t="shared" ref="D28:I28" si="5">D21+D22+D23</f>
        <v>0</v>
      </c>
      <c r="E28" s="48">
        <f t="shared" si="5"/>
        <v>3192</v>
      </c>
      <c r="F28" s="48">
        <f t="shared" si="5"/>
        <v>18457.830000000002</v>
      </c>
      <c r="G28" s="48">
        <f t="shared" si="5"/>
        <v>0</v>
      </c>
      <c r="H28" s="48">
        <f t="shared" si="5"/>
        <v>0</v>
      </c>
      <c r="I28" s="48">
        <f t="shared" si="5"/>
        <v>0</v>
      </c>
      <c r="J28" s="48">
        <f t="shared" si="1"/>
        <v>21649.83</v>
      </c>
      <c r="K28" s="40"/>
    </row>
    <row r="29" spans="1:11" s="59" customFormat="1" ht="30" customHeight="1" x14ac:dyDescent="0.2">
      <c r="B29" s="49" t="s">
        <v>21</v>
      </c>
      <c r="C29" s="50">
        <f t="shared" ref="C29:I29" si="6">+C9-C21</f>
        <v>0</v>
      </c>
      <c r="D29" s="50">
        <f t="shared" si="6"/>
        <v>0</v>
      </c>
      <c r="E29" s="50">
        <f t="shared" si="6"/>
        <v>0</v>
      </c>
      <c r="F29" s="50">
        <f t="shared" si="6"/>
        <v>0</v>
      </c>
      <c r="G29" s="50">
        <f t="shared" si="6"/>
        <v>0</v>
      </c>
      <c r="H29" s="50">
        <f t="shared" si="6"/>
        <v>0</v>
      </c>
      <c r="I29" s="50">
        <f t="shared" si="6"/>
        <v>0</v>
      </c>
      <c r="J29" s="50">
        <f t="shared" si="1"/>
        <v>0</v>
      </c>
      <c r="K29" s="40"/>
    </row>
    <row r="30" spans="1:11" s="59" customFormat="1" ht="30" customHeight="1" x14ac:dyDescent="0.2">
      <c r="B30" s="49" t="s">
        <v>22</v>
      </c>
      <c r="C30" s="63"/>
      <c r="D30" s="51"/>
      <c r="E30" s="51"/>
      <c r="F30" s="51"/>
      <c r="G30" s="51"/>
      <c r="H30" s="51"/>
      <c r="I30" s="51"/>
      <c r="J30" s="50">
        <f t="shared" si="1"/>
        <v>0</v>
      </c>
      <c r="K30" s="40"/>
    </row>
    <row r="31" spans="1:11" s="59" customFormat="1" ht="30" customHeight="1" x14ac:dyDescent="0.2">
      <c r="B31" s="29" t="s">
        <v>23</v>
      </c>
      <c r="C31" s="48">
        <f t="shared" ref="C31:I31" si="7">+C29-C30</f>
        <v>0</v>
      </c>
      <c r="D31" s="48">
        <f t="shared" si="7"/>
        <v>0</v>
      </c>
      <c r="E31" s="48">
        <f t="shared" si="7"/>
        <v>0</v>
      </c>
      <c r="F31" s="48">
        <f t="shared" si="7"/>
        <v>0</v>
      </c>
      <c r="G31" s="48">
        <f t="shared" si="7"/>
        <v>0</v>
      </c>
      <c r="H31" s="48">
        <f t="shared" si="7"/>
        <v>0</v>
      </c>
      <c r="I31" s="48">
        <f t="shared" si="7"/>
        <v>0</v>
      </c>
      <c r="J31" s="48">
        <f>SUM(C31:I31)</f>
        <v>0</v>
      </c>
      <c r="K31" s="40"/>
    </row>
    <row r="32" spans="1:11" s="59" customFormat="1" ht="34.5" customHeight="1" x14ac:dyDescent="0.2">
      <c r="B32" s="49" t="s">
        <v>24</v>
      </c>
      <c r="C32" s="50">
        <f t="shared" ref="C32:I32" si="8">C20-C28</f>
        <v>0</v>
      </c>
      <c r="D32" s="50">
        <f t="shared" si="8"/>
        <v>0</v>
      </c>
      <c r="E32" s="50">
        <f t="shared" si="8"/>
        <v>0</v>
      </c>
      <c r="F32" s="50">
        <f t="shared" si="8"/>
        <v>30125.869999999995</v>
      </c>
      <c r="G32" s="50">
        <f t="shared" si="8"/>
        <v>0</v>
      </c>
      <c r="H32" s="50">
        <f t="shared" si="8"/>
        <v>0</v>
      </c>
      <c r="I32" s="50">
        <f t="shared" si="8"/>
        <v>0</v>
      </c>
      <c r="J32" s="48">
        <f t="shared" si="1"/>
        <v>30125.869999999995</v>
      </c>
      <c r="K32" s="40"/>
    </row>
    <row r="33" spans="1:11" s="59" customFormat="1" ht="34.5" customHeight="1" x14ac:dyDescent="0.2">
      <c r="B33" s="49" t="s">
        <v>25</v>
      </c>
      <c r="C33" s="51"/>
      <c r="D33" s="51"/>
      <c r="E33" s="51"/>
      <c r="F33" s="51"/>
      <c r="G33" s="51"/>
      <c r="H33" s="51"/>
      <c r="I33" s="51"/>
      <c r="J33" s="48">
        <f t="shared" si="1"/>
        <v>0</v>
      </c>
      <c r="K33" s="40"/>
    </row>
    <row r="34" spans="1:11" s="59" customFormat="1" ht="34.5" customHeight="1" x14ac:dyDescent="0.2">
      <c r="B34" s="29" t="s">
        <v>26</v>
      </c>
      <c r="C34" s="48">
        <f t="shared" ref="C34:I34" si="9">+C32-C33</f>
        <v>0</v>
      </c>
      <c r="D34" s="48">
        <v>0</v>
      </c>
      <c r="E34" s="48">
        <f t="shared" si="9"/>
        <v>0</v>
      </c>
      <c r="F34" s="48">
        <f t="shared" si="9"/>
        <v>30125.869999999995</v>
      </c>
      <c r="G34" s="48">
        <f t="shared" si="9"/>
        <v>0</v>
      </c>
      <c r="H34" s="48">
        <f t="shared" si="9"/>
        <v>0</v>
      </c>
      <c r="I34" s="48">
        <f t="shared" si="9"/>
        <v>0</v>
      </c>
      <c r="J34" s="48">
        <f t="shared" si="1"/>
        <v>30125.869999999995</v>
      </c>
      <c r="K34" s="40"/>
    </row>
    <row r="35" spans="1:11" x14ac:dyDescent="0.25">
      <c r="A35" s="59"/>
      <c r="B35" s="42" t="s">
        <v>40</v>
      </c>
      <c r="C35" s="50">
        <f t="shared" ref="C35:J35" si="10">IF(C20&gt;0,(C28/C20)*100,0)</f>
        <v>0</v>
      </c>
      <c r="D35" s="50">
        <f t="shared" si="10"/>
        <v>0</v>
      </c>
      <c r="E35" s="50">
        <f t="shared" si="10"/>
        <v>100</v>
      </c>
      <c r="F35" s="50">
        <f t="shared" si="10"/>
        <v>37.991816185263787</v>
      </c>
      <c r="G35" s="50">
        <f t="shared" si="10"/>
        <v>0</v>
      </c>
      <c r="H35" s="50"/>
      <c r="I35" s="50"/>
      <c r="J35" s="50">
        <f t="shared" si="10"/>
        <v>41.814654364885463</v>
      </c>
      <c r="K35" s="44"/>
    </row>
    <row r="36" spans="1:11" x14ac:dyDescent="0.25">
      <c r="A36" s="59"/>
      <c r="B36" s="64"/>
      <c r="C36" s="65"/>
      <c r="D36" s="65"/>
      <c r="E36" s="65"/>
      <c r="F36" s="65"/>
      <c r="G36" s="65"/>
      <c r="H36" s="65"/>
      <c r="I36" s="65"/>
      <c r="J36" s="65"/>
      <c r="K36" s="44"/>
    </row>
    <row r="37" spans="1:11" hidden="1" x14ac:dyDescent="0.25">
      <c r="B37" s="53" t="s">
        <v>27</v>
      </c>
      <c r="C37" s="54"/>
      <c r="D37" s="44"/>
      <c r="E37" s="44"/>
      <c r="F37" s="44"/>
      <c r="G37" s="44"/>
      <c r="H37" s="44"/>
      <c r="I37" s="44"/>
      <c r="J37" s="44"/>
      <c r="K37" s="44"/>
    </row>
    <row r="38" spans="1:11" ht="30.75" hidden="1" customHeight="1" x14ac:dyDescent="0.25">
      <c r="A38" s="34"/>
      <c r="B38" s="138"/>
      <c r="C38" s="139"/>
      <c r="D38" s="139"/>
      <c r="E38" s="139"/>
      <c r="F38" s="139"/>
      <c r="G38" s="139"/>
      <c r="H38" s="139"/>
      <c r="I38" s="139"/>
      <c r="J38" s="140"/>
      <c r="K38" s="44"/>
    </row>
    <row r="39" spans="1:11" hidden="1" x14ac:dyDescent="0.25">
      <c r="A39" s="34"/>
      <c r="B39" s="44"/>
      <c r="C39" s="54"/>
      <c r="D39" s="44"/>
      <c r="E39" s="44"/>
      <c r="F39" s="44"/>
      <c r="G39" s="44"/>
      <c r="H39" s="44"/>
      <c r="I39" s="44"/>
      <c r="J39" s="44"/>
      <c r="K39" s="44"/>
    </row>
    <row r="40" spans="1:11" hidden="1" x14ac:dyDescent="0.25">
      <c r="A40" s="66"/>
      <c r="B40" s="67" t="s">
        <v>28</v>
      </c>
      <c r="C40" s="67" t="b">
        <f>C31=[1]II.BIL!$C15</f>
        <v>0</v>
      </c>
      <c r="D40" s="67" t="b">
        <f>+D31=[1]II.BIL!$C16</f>
        <v>0</v>
      </c>
      <c r="E40" s="67" t="b">
        <f>+E31=[1]II.BIL!$C17</f>
        <v>0</v>
      </c>
      <c r="F40" s="67" t="b">
        <f>+F31=[1]II.BIL!$C18</f>
        <v>0</v>
      </c>
      <c r="G40" s="67" t="b">
        <f>+G31=[1]II.BIL!$C19</f>
        <v>0</v>
      </c>
      <c r="H40" s="67" t="b">
        <f>+H31=[1]II.BIL!$C20</f>
        <v>0</v>
      </c>
      <c r="I40" s="67" t="e">
        <f>+I31=[1]II.BIL!$C21</f>
        <v>#REF!</v>
      </c>
      <c r="J40" s="67" t="b">
        <f>+J31=[1]II.BIL!C13</f>
        <v>0</v>
      </c>
      <c r="K40" s="44"/>
    </row>
    <row r="41" spans="1:11" hidden="1" x14ac:dyDescent="0.25">
      <c r="A41" s="66"/>
      <c r="B41" s="67" t="s">
        <v>29</v>
      </c>
      <c r="C41" s="67" t="b">
        <f>+C34=[1]II.BIL!B15</f>
        <v>0</v>
      </c>
      <c r="D41" s="67" t="b">
        <f>+D34=[1]II.BIL!B16</f>
        <v>0</v>
      </c>
      <c r="E41" s="67" t="b">
        <f>+E34=[1]II.BIL!B17</f>
        <v>0</v>
      </c>
      <c r="F41" s="67" t="b">
        <f>+F34=[1]II.BIL!B18</f>
        <v>0</v>
      </c>
      <c r="G41" s="67" t="e">
        <f>+G34=[1]II.BIL!B19</f>
        <v>#REF!</v>
      </c>
      <c r="H41" s="67" t="b">
        <f>+H34=[1]II.BIL!B20</f>
        <v>0</v>
      </c>
      <c r="I41" s="67" t="e">
        <f>+I34=[1]II.BIL!B21</f>
        <v>#REF!</v>
      </c>
      <c r="J41" s="67" t="b">
        <f>+J34=[1]II.BIL!B13</f>
        <v>0</v>
      </c>
      <c r="K41" s="44"/>
    </row>
    <row r="42" spans="1:11" x14ac:dyDescent="0.25">
      <c r="A42" s="56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x14ac:dyDescent="0.25">
      <c r="A44" s="68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s="59" customFormat="1" ht="18" customHeigh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x14ac:dyDescent="0.25"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s="59" customFormat="1" ht="18" customHeigh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69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30" customHeigh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x14ac:dyDescent="0.25">
      <c r="A53" s="70"/>
    </row>
    <row r="54" spans="1:11" x14ac:dyDescent="0.25">
      <c r="A54" s="56"/>
    </row>
    <row r="55" spans="1:11" x14ac:dyDescent="0.25">
      <c r="A55" s="32"/>
    </row>
    <row r="56" spans="1:11" x14ac:dyDescent="0.25">
      <c r="A56" s="70"/>
    </row>
  </sheetData>
  <mergeCells count="1">
    <mergeCell ref="B38:J38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7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workbookViewId="0">
      <selection activeCell="I4" sqref="I4"/>
    </sheetView>
  </sheetViews>
  <sheetFormatPr defaultRowHeight="12.75" x14ac:dyDescent="0.2"/>
  <cols>
    <col min="1" max="1" width="3.7109375" style="2" customWidth="1"/>
    <col min="2" max="2" width="43.5703125" style="2" customWidth="1"/>
    <col min="3" max="4" width="17.42578125" style="2" customWidth="1"/>
    <col min="5" max="5" width="18.85546875" style="2" customWidth="1"/>
    <col min="6" max="6" width="18.42578125" style="2" customWidth="1"/>
    <col min="7" max="9" width="17.42578125" style="2" customWidth="1"/>
    <col min="10" max="10" width="3.7109375" style="2" customWidth="1"/>
    <col min="11" max="16384" width="9.140625" style="2"/>
  </cols>
  <sheetData>
    <row r="1" spans="2:13" x14ac:dyDescent="0.2">
      <c r="B1" s="1"/>
    </row>
    <row r="2" spans="2:13" x14ac:dyDescent="0.2">
      <c r="B2" s="1"/>
    </row>
    <row r="3" spans="2:13" x14ac:dyDescent="0.2">
      <c r="B3" s="1" t="s">
        <v>98</v>
      </c>
    </row>
    <row r="4" spans="2:13" ht="18.75" x14ac:dyDescent="0.3">
      <c r="B4" s="111" t="s">
        <v>100</v>
      </c>
      <c r="C4" s="30"/>
      <c r="D4" s="30"/>
      <c r="E4" s="30"/>
      <c r="F4" s="30"/>
      <c r="G4" s="30"/>
      <c r="H4" s="30"/>
      <c r="I4" s="31"/>
      <c r="J4" s="30"/>
    </row>
    <row r="5" spans="2:13" ht="18.75" x14ac:dyDescent="0.3">
      <c r="B5" s="1"/>
      <c r="C5" s="30"/>
      <c r="D5" s="30"/>
      <c r="E5" s="30"/>
      <c r="F5" s="30"/>
      <c r="G5" s="30"/>
      <c r="H5" s="30"/>
      <c r="I5" s="31"/>
      <c r="J5" s="30"/>
    </row>
    <row r="6" spans="2:13" ht="15.75" x14ac:dyDescent="0.25">
      <c r="B6" s="32" t="s">
        <v>92</v>
      </c>
      <c r="C6" s="32"/>
      <c r="D6" s="32"/>
      <c r="E6" s="33" t="s">
        <v>93</v>
      </c>
      <c r="F6" s="32"/>
      <c r="G6" s="32"/>
      <c r="H6" s="32"/>
      <c r="J6" s="30"/>
    </row>
    <row r="7" spans="2:13" ht="15.75" x14ac:dyDescent="0.25">
      <c r="B7" s="30"/>
      <c r="C7" s="34"/>
      <c r="D7" s="34"/>
      <c r="E7" s="34"/>
      <c r="F7" s="34"/>
      <c r="G7" s="34"/>
      <c r="H7" s="34"/>
      <c r="I7" s="34"/>
      <c r="J7" s="30"/>
    </row>
    <row r="8" spans="2:13" ht="72" customHeight="1" x14ac:dyDescent="0.25">
      <c r="B8" s="35"/>
      <c r="C8" s="36" t="s">
        <v>0</v>
      </c>
      <c r="D8" s="36" t="s">
        <v>1</v>
      </c>
      <c r="E8" s="36" t="s">
        <v>2</v>
      </c>
      <c r="F8" s="36" t="s">
        <v>3</v>
      </c>
      <c r="G8" s="36" t="s">
        <v>4</v>
      </c>
      <c r="H8" s="36" t="s">
        <v>5</v>
      </c>
      <c r="I8" s="36" t="s">
        <v>6</v>
      </c>
      <c r="J8" s="30"/>
    </row>
    <row r="9" spans="2:13" s="3" customFormat="1" ht="20.25" customHeight="1" x14ac:dyDescent="0.2">
      <c r="B9" s="29" t="s">
        <v>7</v>
      </c>
      <c r="C9" s="37"/>
      <c r="D9" s="38">
        <v>0</v>
      </c>
      <c r="E9" s="37">
        <v>0</v>
      </c>
      <c r="F9" s="37">
        <v>0</v>
      </c>
      <c r="G9" s="37"/>
      <c r="H9" s="37"/>
      <c r="I9" s="39">
        <f>SUM(C9:H9)</f>
        <v>0</v>
      </c>
      <c r="J9" s="40"/>
      <c r="K9" s="41"/>
      <c r="L9" s="41"/>
      <c r="M9" s="41"/>
    </row>
    <row r="10" spans="2:13" ht="20.25" customHeight="1" x14ac:dyDescent="0.25">
      <c r="B10" s="42" t="s">
        <v>8</v>
      </c>
      <c r="C10" s="43">
        <f t="shared" ref="C10:H10" si="0">SUM(C11:C13)</f>
        <v>0</v>
      </c>
      <c r="D10" s="43">
        <v>0</v>
      </c>
      <c r="E10" s="43">
        <f t="shared" si="0"/>
        <v>0</v>
      </c>
      <c r="F10" s="43">
        <f>SUM(F11:F13)</f>
        <v>690</v>
      </c>
      <c r="G10" s="43">
        <f t="shared" si="0"/>
        <v>0</v>
      </c>
      <c r="H10" s="43">
        <f t="shared" si="0"/>
        <v>0</v>
      </c>
      <c r="I10" s="43">
        <f t="shared" ref="I10:I34" si="1">SUM(C10:H10)</f>
        <v>690</v>
      </c>
      <c r="J10" s="44"/>
      <c r="K10" s="45"/>
      <c r="L10" s="45"/>
      <c r="M10" s="45"/>
    </row>
    <row r="11" spans="2:13" ht="20.25" customHeight="1" x14ac:dyDescent="0.25">
      <c r="B11" s="46" t="s">
        <v>9</v>
      </c>
      <c r="C11" s="38"/>
      <c r="D11" s="38">
        <v>0</v>
      </c>
      <c r="E11" s="38"/>
      <c r="F11" s="38">
        <v>690</v>
      </c>
      <c r="G11" s="38"/>
      <c r="H11" s="38"/>
      <c r="I11" s="43">
        <f t="shared" si="1"/>
        <v>690</v>
      </c>
      <c r="J11" s="44"/>
      <c r="K11" s="45"/>
      <c r="L11" s="45"/>
      <c r="M11" s="45"/>
    </row>
    <row r="12" spans="2:13" ht="20.25" customHeight="1" x14ac:dyDescent="0.25">
      <c r="B12" s="46" t="s">
        <v>10</v>
      </c>
      <c r="C12" s="38"/>
      <c r="D12" s="38"/>
      <c r="E12" s="38"/>
      <c r="F12" s="38"/>
      <c r="G12" s="38"/>
      <c r="H12" s="38"/>
      <c r="I12" s="43">
        <f t="shared" si="1"/>
        <v>0</v>
      </c>
      <c r="J12" s="44"/>
      <c r="K12" s="45"/>
      <c r="L12" s="45"/>
      <c r="M12" s="45"/>
    </row>
    <row r="13" spans="2:13" ht="20.25" customHeight="1" x14ac:dyDescent="0.25">
      <c r="B13" s="46" t="s">
        <v>11</v>
      </c>
      <c r="C13" s="38"/>
      <c r="D13" s="38"/>
      <c r="E13" s="38"/>
      <c r="F13" s="38"/>
      <c r="G13" s="38"/>
      <c r="H13" s="38"/>
      <c r="I13" s="43">
        <f t="shared" si="1"/>
        <v>0</v>
      </c>
      <c r="J13" s="44"/>
      <c r="K13" s="45"/>
      <c r="L13" s="45"/>
      <c r="M13" s="45"/>
    </row>
    <row r="14" spans="2:13" ht="20.25" customHeight="1" x14ac:dyDescent="0.25">
      <c r="B14" s="42" t="s">
        <v>12</v>
      </c>
      <c r="C14" s="43">
        <f t="shared" ref="C14:H14" si="2">SUM(C15:C19)</f>
        <v>0</v>
      </c>
      <c r="D14" s="43">
        <f t="shared" si="2"/>
        <v>0</v>
      </c>
      <c r="E14" s="43">
        <f t="shared" si="2"/>
        <v>0</v>
      </c>
      <c r="F14" s="43">
        <f>SUM(F15:F19)</f>
        <v>0</v>
      </c>
      <c r="G14" s="43">
        <f t="shared" si="2"/>
        <v>0</v>
      </c>
      <c r="H14" s="43">
        <f t="shared" si="2"/>
        <v>0</v>
      </c>
      <c r="I14" s="43">
        <f t="shared" si="1"/>
        <v>0</v>
      </c>
      <c r="J14" s="44"/>
      <c r="K14" s="45"/>
      <c r="L14" s="45"/>
      <c r="M14" s="45"/>
    </row>
    <row r="15" spans="2:13" ht="20.25" customHeight="1" x14ac:dyDescent="0.25">
      <c r="B15" s="46" t="s">
        <v>13</v>
      </c>
      <c r="C15" s="38"/>
      <c r="D15" s="38"/>
      <c r="E15" s="38"/>
      <c r="F15" s="38"/>
      <c r="G15" s="38"/>
      <c r="H15" s="38"/>
      <c r="I15" s="43">
        <f t="shared" si="1"/>
        <v>0</v>
      </c>
      <c r="J15" s="44"/>
      <c r="K15" s="45"/>
      <c r="L15" s="45"/>
      <c r="M15" s="45"/>
    </row>
    <row r="16" spans="2:13" ht="20.25" customHeight="1" x14ac:dyDescent="0.25">
      <c r="B16" s="46" t="s">
        <v>14</v>
      </c>
      <c r="C16" s="38"/>
      <c r="D16" s="38"/>
      <c r="E16" s="38"/>
      <c r="F16" s="38"/>
      <c r="G16" s="38"/>
      <c r="H16" s="38"/>
      <c r="I16" s="43">
        <f t="shared" si="1"/>
        <v>0</v>
      </c>
      <c r="J16" s="44"/>
      <c r="K16" s="45"/>
      <c r="L16" s="45"/>
      <c r="M16" s="45"/>
    </row>
    <row r="17" spans="2:13" ht="20.25" customHeight="1" x14ac:dyDescent="0.25">
      <c r="B17" s="46" t="s">
        <v>15</v>
      </c>
      <c r="C17" s="38"/>
      <c r="D17" s="38"/>
      <c r="E17" s="38"/>
      <c r="F17" s="38"/>
      <c r="G17" s="38"/>
      <c r="H17" s="38"/>
      <c r="I17" s="43">
        <f t="shared" si="1"/>
        <v>0</v>
      </c>
      <c r="J17" s="44"/>
      <c r="K17" s="45"/>
      <c r="L17" s="45"/>
      <c r="M17" s="45"/>
    </row>
    <row r="18" spans="2:13" ht="20.25" customHeight="1" x14ac:dyDescent="0.25">
      <c r="B18" s="46" t="s">
        <v>10</v>
      </c>
      <c r="C18" s="38"/>
      <c r="D18" s="38"/>
      <c r="E18" s="38"/>
      <c r="F18" s="38"/>
      <c r="G18" s="38"/>
      <c r="H18" s="38"/>
      <c r="I18" s="43">
        <f t="shared" si="1"/>
        <v>0</v>
      </c>
      <c r="J18" s="44"/>
      <c r="K18" s="45"/>
      <c r="L18" s="45"/>
      <c r="M18" s="45"/>
    </row>
    <row r="19" spans="2:13" ht="20.25" customHeight="1" x14ac:dyDescent="0.25">
      <c r="B19" s="46" t="s">
        <v>11</v>
      </c>
      <c r="C19" s="38"/>
      <c r="D19" s="38"/>
      <c r="E19" s="38"/>
      <c r="F19" s="38"/>
      <c r="G19" s="38"/>
      <c r="H19" s="38"/>
      <c r="I19" s="43">
        <f t="shared" si="1"/>
        <v>0</v>
      </c>
      <c r="J19" s="44"/>
      <c r="K19" s="45"/>
      <c r="L19" s="45"/>
      <c r="M19" s="45"/>
    </row>
    <row r="20" spans="2:13" s="3" customFormat="1" ht="20.25" customHeight="1" x14ac:dyDescent="0.2">
      <c r="B20" s="47" t="s">
        <v>16</v>
      </c>
      <c r="C20" s="48">
        <f>SUM(C9:C10)+C14</f>
        <v>0</v>
      </c>
      <c r="D20" s="48">
        <f t="shared" ref="D20:I20" si="3">SUM(D9:D10)+D14</f>
        <v>0</v>
      </c>
      <c r="E20" s="48">
        <f t="shared" si="3"/>
        <v>0</v>
      </c>
      <c r="F20" s="48">
        <f t="shared" si="3"/>
        <v>690</v>
      </c>
      <c r="G20" s="48">
        <f t="shared" si="3"/>
        <v>0</v>
      </c>
      <c r="H20" s="48">
        <f t="shared" si="3"/>
        <v>0</v>
      </c>
      <c r="I20" s="48">
        <f t="shared" si="3"/>
        <v>690</v>
      </c>
      <c r="J20" s="40"/>
      <c r="K20" s="41"/>
      <c r="L20" s="41"/>
      <c r="M20" s="41"/>
    </row>
    <row r="21" spans="2:13" s="3" customFormat="1" ht="20.25" customHeight="1" x14ac:dyDescent="0.2">
      <c r="B21" s="47" t="s">
        <v>17</v>
      </c>
      <c r="C21" s="37"/>
      <c r="D21" s="37"/>
      <c r="E21" s="37">
        <v>0</v>
      </c>
      <c r="F21" s="37"/>
      <c r="G21" s="37"/>
      <c r="H21" s="37"/>
      <c r="I21" s="43">
        <f t="shared" si="1"/>
        <v>0</v>
      </c>
      <c r="J21" s="40"/>
      <c r="K21" s="41"/>
      <c r="L21" s="41"/>
      <c r="M21" s="41"/>
    </row>
    <row r="22" spans="2:13" ht="20.25" customHeight="1" x14ac:dyDescent="0.25">
      <c r="B22" s="42" t="s">
        <v>18</v>
      </c>
      <c r="C22" s="38"/>
      <c r="D22" s="38">
        <v>0</v>
      </c>
      <c r="E22" s="38"/>
      <c r="F22" s="38">
        <v>690</v>
      </c>
      <c r="G22" s="38"/>
      <c r="H22" s="38"/>
      <c r="I22" s="43">
        <f t="shared" si="1"/>
        <v>690</v>
      </c>
      <c r="J22" s="44"/>
      <c r="K22" s="45"/>
      <c r="L22" s="45"/>
      <c r="M22" s="45"/>
    </row>
    <row r="23" spans="2:13" ht="20.25" customHeight="1" x14ac:dyDescent="0.25">
      <c r="B23" s="42" t="s">
        <v>19</v>
      </c>
      <c r="C23" s="43">
        <f t="shared" ref="C23:H23" si="4">SUM(C24:C27)</f>
        <v>0</v>
      </c>
      <c r="D23" s="43">
        <f t="shared" si="4"/>
        <v>0</v>
      </c>
      <c r="E23" s="43">
        <f t="shared" si="4"/>
        <v>0</v>
      </c>
      <c r="F23" s="43">
        <f t="shared" si="4"/>
        <v>0</v>
      </c>
      <c r="G23" s="43">
        <f t="shared" si="4"/>
        <v>0</v>
      </c>
      <c r="H23" s="43">
        <f t="shared" si="4"/>
        <v>0</v>
      </c>
      <c r="I23" s="43">
        <f t="shared" si="1"/>
        <v>0</v>
      </c>
      <c r="J23" s="44"/>
      <c r="K23" s="45"/>
      <c r="L23" s="45"/>
      <c r="M23" s="45"/>
    </row>
    <row r="24" spans="2:13" ht="20.25" customHeight="1" x14ac:dyDescent="0.25">
      <c r="B24" s="46" t="s">
        <v>13</v>
      </c>
      <c r="C24" s="38"/>
      <c r="D24" s="38"/>
      <c r="E24" s="38"/>
      <c r="F24" s="38"/>
      <c r="G24" s="38"/>
      <c r="H24" s="38"/>
      <c r="I24" s="43">
        <f t="shared" si="1"/>
        <v>0</v>
      </c>
      <c r="J24" s="44"/>
      <c r="K24" s="45"/>
      <c r="L24" s="45"/>
      <c r="M24" s="45"/>
    </row>
    <row r="25" spans="2:13" ht="20.25" customHeight="1" x14ac:dyDescent="0.25">
      <c r="B25" s="46" t="s">
        <v>15</v>
      </c>
      <c r="C25" s="38"/>
      <c r="D25" s="38"/>
      <c r="E25" s="38"/>
      <c r="F25" s="38"/>
      <c r="G25" s="38"/>
      <c r="H25" s="38"/>
      <c r="I25" s="43">
        <f t="shared" si="1"/>
        <v>0</v>
      </c>
      <c r="J25" s="44"/>
      <c r="K25" s="45"/>
      <c r="L25" s="45"/>
      <c r="M25" s="45"/>
    </row>
    <row r="26" spans="2:13" ht="20.25" customHeight="1" x14ac:dyDescent="0.25">
      <c r="B26" s="46" t="s">
        <v>10</v>
      </c>
      <c r="C26" s="38"/>
      <c r="D26" s="38"/>
      <c r="E26" s="38"/>
      <c r="F26" s="38"/>
      <c r="G26" s="38"/>
      <c r="H26" s="38"/>
      <c r="I26" s="43">
        <f>SUM(C26:H26)</f>
        <v>0</v>
      </c>
      <c r="J26" s="44"/>
      <c r="K26" s="45"/>
      <c r="L26" s="45"/>
      <c r="M26" s="45"/>
    </row>
    <row r="27" spans="2:13" ht="20.25" customHeight="1" x14ac:dyDescent="0.25">
      <c r="B27" s="46" t="s">
        <v>11</v>
      </c>
      <c r="C27" s="38"/>
      <c r="D27" s="38"/>
      <c r="E27" s="38"/>
      <c r="F27" s="38"/>
      <c r="G27" s="38"/>
      <c r="H27" s="38"/>
      <c r="I27" s="43">
        <f t="shared" si="1"/>
        <v>0</v>
      </c>
      <c r="J27" s="44"/>
      <c r="K27" s="45"/>
      <c r="L27" s="45"/>
      <c r="M27" s="45"/>
    </row>
    <row r="28" spans="2:13" s="3" customFormat="1" ht="20.25" customHeight="1" x14ac:dyDescent="0.2">
      <c r="B28" s="47" t="s">
        <v>20</v>
      </c>
      <c r="C28" s="48">
        <f>SUM(C21:C22)+C23</f>
        <v>0</v>
      </c>
      <c r="D28" s="48">
        <f t="shared" ref="D28:I28" si="5">SUM(D21:D22)+D23</f>
        <v>0</v>
      </c>
      <c r="E28" s="48">
        <f t="shared" si="5"/>
        <v>0</v>
      </c>
      <c r="F28" s="48">
        <f t="shared" si="5"/>
        <v>690</v>
      </c>
      <c r="G28" s="48">
        <f t="shared" si="5"/>
        <v>0</v>
      </c>
      <c r="H28" s="48">
        <f t="shared" si="5"/>
        <v>0</v>
      </c>
      <c r="I28" s="48">
        <f t="shared" si="5"/>
        <v>690</v>
      </c>
      <c r="J28" s="40"/>
      <c r="K28" s="41"/>
      <c r="L28" s="41"/>
      <c r="M28" s="41"/>
    </row>
    <row r="29" spans="2:13" s="3" customFormat="1" ht="36" customHeight="1" x14ac:dyDescent="0.2">
      <c r="B29" s="49" t="s">
        <v>21</v>
      </c>
      <c r="C29" s="50">
        <f t="shared" ref="C29:H29" si="6">+C9-C21</f>
        <v>0</v>
      </c>
      <c r="D29" s="50">
        <f t="shared" si="6"/>
        <v>0</v>
      </c>
      <c r="E29" s="50">
        <f t="shared" si="6"/>
        <v>0</v>
      </c>
      <c r="F29" s="50">
        <f t="shared" si="6"/>
        <v>0</v>
      </c>
      <c r="G29" s="50">
        <f t="shared" si="6"/>
        <v>0</v>
      </c>
      <c r="H29" s="50">
        <f t="shared" si="6"/>
        <v>0</v>
      </c>
      <c r="I29" s="39">
        <f t="shared" si="1"/>
        <v>0</v>
      </c>
      <c r="J29" s="40"/>
      <c r="K29" s="41"/>
      <c r="L29" s="41"/>
      <c r="M29" s="41"/>
    </row>
    <row r="30" spans="2:13" s="3" customFormat="1" ht="21" customHeight="1" x14ac:dyDescent="0.2">
      <c r="B30" s="49" t="s">
        <v>22</v>
      </c>
      <c r="C30" s="51"/>
      <c r="D30" s="51"/>
      <c r="E30" s="51"/>
      <c r="F30" s="51"/>
      <c r="G30" s="51"/>
      <c r="H30" s="51"/>
      <c r="I30" s="43">
        <f t="shared" si="1"/>
        <v>0</v>
      </c>
      <c r="J30" s="40"/>
      <c r="K30" s="41"/>
      <c r="L30" s="41"/>
      <c r="M30" s="41"/>
    </row>
    <row r="31" spans="2:13" s="3" customFormat="1" ht="38.25" customHeight="1" x14ac:dyDescent="0.2">
      <c r="B31" s="29" t="s">
        <v>23</v>
      </c>
      <c r="C31" s="48">
        <f t="shared" ref="C31:H31" si="7">+C29-C30</f>
        <v>0</v>
      </c>
      <c r="D31" s="48">
        <f t="shared" si="7"/>
        <v>0</v>
      </c>
      <c r="E31" s="48">
        <f t="shared" si="7"/>
        <v>0</v>
      </c>
      <c r="F31" s="48">
        <f t="shared" si="7"/>
        <v>0</v>
      </c>
      <c r="G31" s="48">
        <f t="shared" si="7"/>
        <v>0</v>
      </c>
      <c r="H31" s="48">
        <f t="shared" si="7"/>
        <v>0</v>
      </c>
      <c r="I31" s="39">
        <f t="shared" si="1"/>
        <v>0</v>
      </c>
      <c r="J31" s="40"/>
      <c r="K31" s="41"/>
      <c r="L31" s="41"/>
      <c r="M31" s="41"/>
    </row>
    <row r="32" spans="2:13" s="3" customFormat="1" ht="38.25" customHeight="1" x14ac:dyDescent="0.2">
      <c r="B32" s="49" t="s">
        <v>24</v>
      </c>
      <c r="C32" s="43">
        <f t="shared" ref="C32:H32" si="8">C20-C28</f>
        <v>0</v>
      </c>
      <c r="D32" s="43">
        <f t="shared" si="8"/>
        <v>0</v>
      </c>
      <c r="E32" s="43">
        <f t="shared" si="8"/>
        <v>0</v>
      </c>
      <c r="F32" s="43">
        <f t="shared" si="8"/>
        <v>0</v>
      </c>
      <c r="G32" s="43">
        <f t="shared" si="8"/>
        <v>0</v>
      </c>
      <c r="H32" s="43">
        <f t="shared" si="8"/>
        <v>0</v>
      </c>
      <c r="I32" s="39">
        <f t="shared" si="1"/>
        <v>0</v>
      </c>
      <c r="J32" s="40"/>
      <c r="K32" s="41"/>
      <c r="L32" s="41"/>
      <c r="M32" s="41"/>
    </row>
    <row r="33" spans="2:13" s="3" customFormat="1" ht="21" customHeight="1" x14ac:dyDescent="0.2">
      <c r="B33" s="49" t="s">
        <v>25</v>
      </c>
      <c r="C33" s="52"/>
      <c r="D33" s="52"/>
      <c r="E33" s="52"/>
      <c r="F33" s="52"/>
      <c r="G33" s="52"/>
      <c r="H33" s="52"/>
      <c r="I33" s="43">
        <f t="shared" si="1"/>
        <v>0</v>
      </c>
      <c r="J33" s="40"/>
      <c r="K33" s="41"/>
      <c r="L33" s="41"/>
      <c r="M33" s="41"/>
    </row>
    <row r="34" spans="2:13" s="3" customFormat="1" ht="35.25" customHeight="1" x14ac:dyDescent="0.2">
      <c r="B34" s="29" t="s">
        <v>26</v>
      </c>
      <c r="C34" s="39">
        <f t="shared" ref="C34:H34" si="9">+C32-C33</f>
        <v>0</v>
      </c>
      <c r="D34" s="39">
        <f t="shared" si="9"/>
        <v>0</v>
      </c>
      <c r="E34" s="39">
        <f t="shared" si="9"/>
        <v>0</v>
      </c>
      <c r="F34" s="39">
        <f t="shared" si="9"/>
        <v>0</v>
      </c>
      <c r="G34" s="39">
        <f t="shared" si="9"/>
        <v>0</v>
      </c>
      <c r="H34" s="39">
        <f t="shared" si="9"/>
        <v>0</v>
      </c>
      <c r="I34" s="39">
        <f t="shared" si="1"/>
        <v>0</v>
      </c>
      <c r="J34" s="40"/>
      <c r="K34" s="41"/>
      <c r="L34" s="41"/>
      <c r="M34" s="41"/>
    </row>
    <row r="35" spans="2:13" ht="15.75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</row>
    <row r="36" spans="2:13" ht="15.75" x14ac:dyDescent="0.25">
      <c r="B36" s="53"/>
      <c r="C36" s="54"/>
      <c r="D36" s="54"/>
      <c r="E36" s="44"/>
      <c r="F36" s="44"/>
      <c r="G36" s="44"/>
      <c r="H36" s="44"/>
      <c r="I36" s="44"/>
      <c r="J36" s="44"/>
      <c r="K36" s="45"/>
      <c r="L36" s="45"/>
      <c r="M36" s="45"/>
    </row>
    <row r="37" spans="2:13" ht="15.75" x14ac:dyDescent="0.25">
      <c r="B37" s="44"/>
      <c r="C37" s="44"/>
      <c r="D37" s="44"/>
      <c r="E37" s="44"/>
      <c r="F37" s="44"/>
      <c r="G37" s="44"/>
      <c r="H37" s="44"/>
      <c r="I37" s="44"/>
      <c r="J37" s="44"/>
      <c r="K37" s="45"/>
      <c r="L37" s="45"/>
      <c r="M37" s="45"/>
    </row>
    <row r="38" spans="2:13" ht="15.75" x14ac:dyDescent="0.25">
      <c r="B38" s="55"/>
      <c r="C38" s="55"/>
      <c r="D38" s="55"/>
      <c r="E38" s="55"/>
      <c r="F38" s="55"/>
      <c r="G38" s="55"/>
      <c r="H38" s="55"/>
      <c r="I38" s="55"/>
      <c r="J38" s="44"/>
      <c r="K38" s="45"/>
      <c r="L38" s="45"/>
      <c r="M38" s="45"/>
    </row>
    <row r="39" spans="2:13" ht="15.75" x14ac:dyDescent="0.25">
      <c r="B39" s="55"/>
      <c r="C39" s="55"/>
      <c r="D39" s="55"/>
      <c r="E39" s="55"/>
      <c r="F39" s="55"/>
      <c r="G39" s="55"/>
      <c r="H39" s="55"/>
      <c r="I39" s="55"/>
      <c r="J39" s="44"/>
      <c r="K39" s="45"/>
      <c r="L39" s="45"/>
      <c r="M39" s="45"/>
    </row>
    <row r="40" spans="2:13" ht="15.75" x14ac:dyDescent="0.25">
      <c r="B40" s="30"/>
      <c r="C40" s="30"/>
      <c r="D40" s="30"/>
      <c r="E40" s="30"/>
      <c r="F40" s="30"/>
      <c r="G40" s="30"/>
      <c r="H40" s="30"/>
      <c r="I40" s="30"/>
      <c r="J40" s="30"/>
    </row>
    <row r="41" spans="2:13" ht="15.75" x14ac:dyDescent="0.25">
      <c r="B41" s="30"/>
      <c r="C41" s="30"/>
      <c r="D41" s="30"/>
      <c r="E41" s="30"/>
      <c r="F41" s="30"/>
      <c r="G41" s="30"/>
      <c r="H41" s="30"/>
      <c r="I41" s="30"/>
      <c r="J41" s="30"/>
    </row>
    <row r="42" spans="2:13" ht="15.75" x14ac:dyDescent="0.25">
      <c r="B42" s="30"/>
      <c r="C42" s="30"/>
      <c r="D42" s="30"/>
      <c r="E42" s="30"/>
      <c r="F42" s="30"/>
      <c r="G42" s="30"/>
      <c r="H42" s="30"/>
      <c r="I42" s="30"/>
      <c r="J42" s="30"/>
    </row>
    <row r="43" spans="2:13" ht="15.75" x14ac:dyDescent="0.25">
      <c r="B43" s="30"/>
      <c r="C43" s="30"/>
      <c r="D43" s="30"/>
      <c r="E43" s="30"/>
      <c r="F43" s="30"/>
      <c r="G43" s="30"/>
      <c r="H43" s="30"/>
      <c r="I43" s="30"/>
      <c r="J43" s="30"/>
    </row>
  </sheetData>
  <printOptions horizontalCentered="1" verticalCentered="1"/>
  <pageMargins left="0.31496062992125984" right="0.31496062992125984" top="0.35433070866141736" bottom="0.94488188976377963" header="0.31496062992125984" footer="0.31496062992125984"/>
  <pageSetup paperSize="9" scale="6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4" sqref="J4"/>
    </sheetView>
  </sheetViews>
  <sheetFormatPr defaultRowHeight="12.75" x14ac:dyDescent="0.2"/>
  <cols>
    <col min="1" max="1" width="5.85546875" customWidth="1"/>
    <col min="2" max="2" width="36.7109375" customWidth="1"/>
    <col min="3" max="3" width="23.28515625" customWidth="1"/>
    <col min="4" max="4" width="22.7109375" customWidth="1"/>
  </cols>
  <sheetData>
    <row r="1" spans="1:10" s="30" customFormat="1" ht="15.75" x14ac:dyDescent="0.25">
      <c r="B1" s="1"/>
    </row>
    <row r="2" spans="1:10" s="30" customFormat="1" ht="15.75" x14ac:dyDescent="0.25">
      <c r="B2" s="1"/>
    </row>
    <row r="3" spans="1:10" s="30" customFormat="1" ht="21.75" customHeight="1" x14ac:dyDescent="0.25">
      <c r="A3" s="56"/>
      <c r="B3" s="1" t="s">
        <v>101</v>
      </c>
    </row>
    <row r="4" spans="1:10" s="30" customFormat="1" ht="16.5" customHeight="1" x14ac:dyDescent="0.3">
      <c r="A4" s="56"/>
      <c r="B4" s="111" t="s">
        <v>102</v>
      </c>
      <c r="J4" s="31"/>
    </row>
    <row r="5" spans="1:10" x14ac:dyDescent="0.2">
      <c r="B5" s="101"/>
    </row>
    <row r="6" spans="1:10" ht="15.75" x14ac:dyDescent="0.25">
      <c r="B6" s="100" t="s">
        <v>94</v>
      </c>
    </row>
    <row r="8" spans="1:10" ht="18" x14ac:dyDescent="0.25">
      <c r="A8" s="99"/>
      <c r="B8" s="142" t="s">
        <v>69</v>
      </c>
      <c r="C8" s="141" t="s">
        <v>70</v>
      </c>
      <c r="D8" s="141"/>
    </row>
    <row r="9" spans="1:10" ht="18" x14ac:dyDescent="0.25">
      <c r="A9" s="99"/>
      <c r="B9" s="141"/>
      <c r="C9" s="94" t="s">
        <v>71</v>
      </c>
      <c r="D9" s="94" t="s">
        <v>72</v>
      </c>
    </row>
    <row r="10" spans="1:10" ht="26.25" x14ac:dyDescent="0.25">
      <c r="A10" s="99"/>
      <c r="B10" s="95" t="s">
        <v>73</v>
      </c>
      <c r="C10" s="96">
        <f>SUM(C11:C14)</f>
        <v>671.59</v>
      </c>
      <c r="D10" s="96">
        <f>SUM(D11:D14)</f>
        <v>8984.7900000000009</v>
      </c>
    </row>
    <row r="11" spans="1:10" ht="18" x14ac:dyDescent="0.25">
      <c r="A11" s="99"/>
      <c r="B11" s="97" t="s">
        <v>95</v>
      </c>
      <c r="C11" s="96">
        <v>671.59</v>
      </c>
      <c r="D11" s="96">
        <v>207.53</v>
      </c>
    </row>
    <row r="12" spans="1:10" ht="18" x14ac:dyDescent="0.25">
      <c r="A12" s="99"/>
      <c r="B12" s="98" t="s">
        <v>96</v>
      </c>
      <c r="C12" s="96">
        <v>0</v>
      </c>
      <c r="D12" s="96">
        <f>1899.75+1028</f>
        <v>2927.75</v>
      </c>
    </row>
    <row r="13" spans="1:10" ht="18" x14ac:dyDescent="0.25">
      <c r="A13" s="99"/>
      <c r="B13" s="98" t="s">
        <v>97</v>
      </c>
      <c r="C13" s="96"/>
      <c r="D13" s="96">
        <v>5849.51</v>
      </c>
    </row>
    <row r="14" spans="1:10" ht="18" x14ac:dyDescent="0.25">
      <c r="A14" s="99"/>
      <c r="B14" s="98"/>
      <c r="C14" s="96">
        <v>0</v>
      </c>
      <c r="D14" s="96"/>
    </row>
    <row r="15" spans="1:10" ht="26.25" x14ac:dyDescent="0.25">
      <c r="A15" s="99"/>
      <c r="B15" s="95" t="s">
        <v>74</v>
      </c>
      <c r="C15" s="96">
        <v>0</v>
      </c>
      <c r="D15" s="96">
        <v>0</v>
      </c>
    </row>
    <row r="16" spans="1:10" ht="18" x14ac:dyDescent="0.25">
      <c r="A16" s="99"/>
    </row>
  </sheetData>
  <mergeCells count="2">
    <mergeCell ref="C8:D8"/>
    <mergeCell ref="B8:B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B29" sqref="B29"/>
    </sheetView>
  </sheetViews>
  <sheetFormatPr defaultRowHeight="15.75" x14ac:dyDescent="0.2"/>
  <cols>
    <col min="1" max="1" width="3.7109375" style="112" customWidth="1"/>
    <col min="2" max="2" width="72.140625" style="112" customWidth="1"/>
    <col min="3" max="3" width="18.5703125" style="114" customWidth="1"/>
    <col min="4" max="4" width="9.5703125" style="112" hidden="1" customWidth="1"/>
    <col min="5" max="5" width="13.28515625" style="112" customWidth="1"/>
    <col min="6" max="6" width="13.28515625" style="112" hidden="1" customWidth="1"/>
    <col min="7" max="7" width="11.42578125" style="112" hidden="1" customWidth="1"/>
    <col min="8" max="10" width="9.140625" style="112"/>
    <col min="11" max="11" width="25.85546875" style="112" customWidth="1"/>
    <col min="12" max="16384" width="9.140625" style="112"/>
  </cols>
  <sheetData>
    <row r="1" spans="1:4" x14ac:dyDescent="0.2">
      <c r="B1" s="115"/>
    </row>
    <row r="2" spans="1:4" x14ac:dyDescent="0.2">
      <c r="B2" s="115"/>
    </row>
    <row r="3" spans="1:4" x14ac:dyDescent="0.2">
      <c r="B3" s="115" t="s">
        <v>137</v>
      </c>
    </row>
    <row r="4" spans="1:4" x14ac:dyDescent="0.2">
      <c r="B4" s="111" t="s">
        <v>102</v>
      </c>
    </row>
    <row r="5" spans="1:4" x14ac:dyDescent="0.2">
      <c r="B5" s="115"/>
    </row>
    <row r="6" spans="1:4" x14ac:dyDescent="0.25">
      <c r="B6" s="116" t="s">
        <v>129</v>
      </c>
    </row>
    <row r="7" spans="1:4" ht="12" customHeight="1" x14ac:dyDescent="0.25">
      <c r="B7" s="116"/>
    </row>
    <row r="8" spans="1:4" x14ac:dyDescent="0.2">
      <c r="B8" s="117"/>
      <c r="C8" s="118" t="s">
        <v>103</v>
      </c>
      <c r="D8" s="112" t="s">
        <v>104</v>
      </c>
    </row>
    <row r="9" spans="1:4" s="122" customFormat="1" ht="18.75" x14ac:dyDescent="0.2">
      <c r="A9" s="119"/>
      <c r="B9" s="120" t="s">
        <v>105</v>
      </c>
      <c r="C9" s="121">
        <f>C10+C11+C17+C20</f>
        <v>659388.68999999994</v>
      </c>
    </row>
    <row r="10" spans="1:4" s="122" customFormat="1" ht="18.75" x14ac:dyDescent="0.2">
      <c r="A10" s="119"/>
      <c r="B10" s="120" t="s">
        <v>106</v>
      </c>
      <c r="C10" s="121">
        <v>0</v>
      </c>
    </row>
    <row r="11" spans="1:4" s="122" customFormat="1" ht="18.75" x14ac:dyDescent="0.2">
      <c r="A11" s="119"/>
      <c r="B11" s="120" t="s">
        <v>107</v>
      </c>
      <c r="C11" s="121">
        <f>SUM(C12:C16)</f>
        <v>399255.36</v>
      </c>
    </row>
    <row r="12" spans="1:4" ht="18.75" x14ac:dyDescent="0.2">
      <c r="A12" s="123"/>
      <c r="B12" s="117" t="s">
        <v>115</v>
      </c>
      <c r="C12" s="124">
        <v>295920</v>
      </c>
    </row>
    <row r="13" spans="1:4" ht="18.75" x14ac:dyDescent="0.2">
      <c r="A13" s="123"/>
      <c r="B13" s="117" t="s">
        <v>116</v>
      </c>
      <c r="C13" s="124">
        <v>80000</v>
      </c>
    </row>
    <row r="14" spans="1:4" ht="18.75" x14ac:dyDescent="0.2">
      <c r="A14" s="123"/>
      <c r="B14" s="117" t="s">
        <v>117</v>
      </c>
      <c r="C14" s="124">
        <v>5000</v>
      </c>
    </row>
    <row r="15" spans="1:4" ht="18.75" x14ac:dyDescent="0.2">
      <c r="A15" s="123"/>
      <c r="B15" s="117" t="s">
        <v>118</v>
      </c>
      <c r="C15" s="124">
        <v>18335.36</v>
      </c>
    </row>
    <row r="16" spans="1:4" ht="18.75" x14ac:dyDescent="0.2">
      <c r="A16" s="123"/>
      <c r="B16" s="117"/>
      <c r="C16" s="124"/>
    </row>
    <row r="17" spans="1:3" ht="18.75" x14ac:dyDescent="0.2">
      <c r="A17" s="123"/>
      <c r="B17" s="120" t="s">
        <v>108</v>
      </c>
      <c r="C17" s="121">
        <f>SUM(C18:C19)</f>
        <v>172302.83</v>
      </c>
    </row>
    <row r="18" spans="1:3" ht="18.75" x14ac:dyDescent="0.2">
      <c r="A18" s="123"/>
      <c r="B18" s="126" t="s">
        <v>146</v>
      </c>
      <c r="C18" s="124">
        <v>172302.83</v>
      </c>
    </row>
    <row r="19" spans="1:3" ht="18.75" x14ac:dyDescent="0.2">
      <c r="A19" s="123"/>
      <c r="B19" s="126"/>
      <c r="C19" s="121"/>
    </row>
    <row r="20" spans="1:3" s="122" customFormat="1" ht="18.75" x14ac:dyDescent="0.2">
      <c r="A20" s="119"/>
      <c r="B20" s="120" t="s">
        <v>109</v>
      </c>
      <c r="C20" s="121">
        <f>SUM(C21:C24)</f>
        <v>87830.5</v>
      </c>
    </row>
    <row r="21" spans="1:3" ht="18.75" x14ac:dyDescent="0.2">
      <c r="A21" s="123"/>
      <c r="B21" s="117" t="s">
        <v>111</v>
      </c>
      <c r="C21" s="124">
        <v>2368.69</v>
      </c>
    </row>
    <row r="22" spans="1:3" ht="18.75" x14ac:dyDescent="0.2">
      <c r="A22" s="123"/>
      <c r="B22" s="117" t="s">
        <v>112</v>
      </c>
      <c r="C22" s="124">
        <v>28860</v>
      </c>
    </row>
    <row r="23" spans="1:3" ht="18.75" x14ac:dyDescent="0.2">
      <c r="A23" s="123"/>
      <c r="B23" s="117" t="s">
        <v>113</v>
      </c>
      <c r="C23" s="124">
        <v>56601.81</v>
      </c>
    </row>
    <row r="24" spans="1:3" ht="18.75" x14ac:dyDescent="0.2">
      <c r="A24" s="123"/>
      <c r="B24" s="117"/>
      <c r="C24" s="124"/>
    </row>
    <row r="25" spans="1:3" s="122" customFormat="1" ht="18.75" x14ac:dyDescent="0.2">
      <c r="A25" s="119"/>
      <c r="B25" s="120" t="s">
        <v>114</v>
      </c>
      <c r="C25" s="121">
        <f>SUM(C26:C29)</f>
        <v>95821.36</v>
      </c>
    </row>
    <row r="26" spans="1:3" ht="18.75" x14ac:dyDescent="0.2">
      <c r="A26" s="123"/>
      <c r="B26" s="126" t="s">
        <v>119</v>
      </c>
      <c r="C26" s="124">
        <f>86822.36+569.1</f>
        <v>87391.46</v>
      </c>
    </row>
    <row r="27" spans="1:3" ht="18.75" x14ac:dyDescent="0.2">
      <c r="A27" s="123"/>
      <c r="B27" s="126" t="s">
        <v>122</v>
      </c>
      <c r="C27" s="124">
        <v>2772.84</v>
      </c>
    </row>
    <row r="28" spans="1:3" ht="18.75" x14ac:dyDescent="0.2">
      <c r="A28" s="123"/>
      <c r="B28" s="126" t="s">
        <v>120</v>
      </c>
      <c r="C28" s="124">
        <v>5657.06</v>
      </c>
    </row>
    <row r="29" spans="1:3" ht="18.75" x14ac:dyDescent="0.2">
      <c r="A29" s="123"/>
      <c r="B29" s="126" t="s">
        <v>121</v>
      </c>
      <c r="C29" s="124"/>
    </row>
    <row r="30" spans="1:3" ht="18.75" x14ac:dyDescent="0.2">
      <c r="A30" s="123"/>
      <c r="B30" s="126"/>
      <c r="C30" s="124"/>
    </row>
    <row r="31" spans="1:3" s="122" customFormat="1" ht="18.75" x14ac:dyDescent="0.2">
      <c r="A31" s="119"/>
      <c r="B31" s="120" t="s">
        <v>123</v>
      </c>
      <c r="C31" s="121">
        <f>SUM(C32:C34)</f>
        <v>8389.73</v>
      </c>
    </row>
    <row r="32" spans="1:3" ht="18.75" x14ac:dyDescent="0.2">
      <c r="A32" s="123"/>
      <c r="B32" s="126" t="s">
        <v>125</v>
      </c>
      <c r="C32" s="124">
        <v>7672.5</v>
      </c>
    </row>
    <row r="33" spans="1:3" ht="18.75" x14ac:dyDescent="0.2">
      <c r="A33" s="123"/>
      <c r="B33" s="126" t="s">
        <v>126</v>
      </c>
      <c r="C33" s="124">
        <v>641.83000000000004</v>
      </c>
    </row>
    <row r="34" spans="1:3" ht="18.75" x14ac:dyDescent="0.2">
      <c r="A34" s="123"/>
      <c r="B34" s="126" t="s">
        <v>127</v>
      </c>
      <c r="C34" s="124">
        <f>0.8+54.6+20</f>
        <v>75.400000000000006</v>
      </c>
    </row>
    <row r="35" spans="1:3" s="122" customFormat="1" ht="18.75" x14ac:dyDescent="0.2">
      <c r="A35" s="119"/>
      <c r="B35" s="120" t="s">
        <v>124</v>
      </c>
      <c r="C35" s="121">
        <f>SUM(C36:C37)</f>
        <v>17.809999999999999</v>
      </c>
    </row>
    <row r="36" spans="1:3" ht="18.75" x14ac:dyDescent="0.2">
      <c r="A36" s="123"/>
      <c r="B36" s="117" t="s">
        <v>110</v>
      </c>
      <c r="C36" s="124">
        <v>17.809999999999999</v>
      </c>
    </row>
    <row r="37" spans="1:3" ht="18.75" x14ac:dyDescent="0.2">
      <c r="A37" s="123"/>
      <c r="B37" s="117"/>
      <c r="C37" s="124"/>
    </row>
    <row r="38" spans="1:3" s="122" customFormat="1" ht="18.75" x14ac:dyDescent="0.2">
      <c r="A38" s="119"/>
      <c r="B38" s="120" t="s">
        <v>128</v>
      </c>
      <c r="C38" s="121">
        <f>C9+C25+C31+C35</f>
        <v>763617.59</v>
      </c>
    </row>
    <row r="39" spans="1:3" ht="18.75" x14ac:dyDescent="0.2">
      <c r="A39" s="123"/>
      <c r="C39" s="125"/>
    </row>
    <row r="40" spans="1:3" ht="18.75" x14ac:dyDescent="0.2">
      <c r="A40" s="123"/>
      <c r="C40" s="125"/>
    </row>
    <row r="41" spans="1:3" ht="18.75" x14ac:dyDescent="0.2">
      <c r="A41" s="123"/>
      <c r="C41" s="125"/>
    </row>
    <row r="42" spans="1:3" ht="18.75" x14ac:dyDescent="0.2">
      <c r="A42" s="123"/>
    </row>
    <row r="43" spans="1:3" ht="18.75" x14ac:dyDescent="0.2">
      <c r="A43" s="123"/>
    </row>
    <row r="44" spans="1:3" ht="18.75" x14ac:dyDescent="0.2">
      <c r="A44" s="123"/>
    </row>
    <row r="45" spans="1:3" ht="18.75" x14ac:dyDescent="0.2">
      <c r="A45" s="123"/>
    </row>
    <row r="46" spans="1:3" ht="18.75" x14ac:dyDescent="0.2">
      <c r="A46" s="123"/>
    </row>
    <row r="47" spans="1:3" ht="18.75" x14ac:dyDescent="0.2">
      <c r="A47" s="123"/>
    </row>
    <row r="48" spans="1:3" ht="18.75" x14ac:dyDescent="0.2">
      <c r="A48" s="123"/>
    </row>
    <row r="49" spans="1:1" ht="18.75" x14ac:dyDescent="0.2">
      <c r="A49" s="123"/>
    </row>
  </sheetData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B4" sqref="B4"/>
    </sheetView>
  </sheetViews>
  <sheetFormatPr defaultRowHeight="15.75" x14ac:dyDescent="0.2"/>
  <cols>
    <col min="1" max="1" width="3.7109375" style="112" customWidth="1"/>
    <col min="2" max="2" width="75.7109375" style="112" customWidth="1"/>
    <col min="3" max="3" width="26.5703125" style="114" customWidth="1"/>
    <col min="4" max="4" width="10.140625" style="112" hidden="1" customWidth="1"/>
    <col min="5" max="5" width="0.140625" style="127" customWidth="1"/>
    <col min="6" max="6" width="13.28515625" style="112" customWidth="1"/>
    <col min="7" max="7" width="11.42578125" style="112" customWidth="1"/>
    <col min="8" max="10" width="9.140625" style="112"/>
    <col min="11" max="11" width="25.85546875" style="112" customWidth="1"/>
    <col min="12" max="16384" width="9.140625" style="112"/>
  </cols>
  <sheetData>
    <row r="1" spans="1:5" x14ac:dyDescent="0.2">
      <c r="B1" s="113"/>
    </row>
    <row r="2" spans="1:5" x14ac:dyDescent="0.2">
      <c r="B2" s="115"/>
    </row>
    <row r="3" spans="1:5" x14ac:dyDescent="0.2">
      <c r="B3" s="115" t="s">
        <v>138</v>
      </c>
    </row>
    <row r="4" spans="1:5" x14ac:dyDescent="0.2">
      <c r="B4" s="111" t="s">
        <v>102</v>
      </c>
    </row>
    <row r="5" spans="1:5" x14ac:dyDescent="0.2">
      <c r="B5" s="115"/>
    </row>
    <row r="6" spans="1:5" x14ac:dyDescent="0.25">
      <c r="B6" s="116" t="s">
        <v>131</v>
      </c>
    </row>
    <row r="7" spans="1:5" ht="12" customHeight="1" x14ac:dyDescent="0.25">
      <c r="B7" s="116"/>
    </row>
    <row r="8" spans="1:5" x14ac:dyDescent="0.2">
      <c r="B8" s="117"/>
      <c r="C8" s="118" t="s">
        <v>103</v>
      </c>
      <c r="D8" s="118"/>
      <c r="E8" s="128"/>
    </row>
    <row r="9" spans="1:5" s="122" customFormat="1" ht="18.75" x14ac:dyDescent="0.2">
      <c r="A9" s="119"/>
      <c r="B9" s="120" t="s">
        <v>132</v>
      </c>
      <c r="C9" s="121">
        <f>C10+C15+C17</f>
        <v>622755.45000000007</v>
      </c>
      <c r="D9" s="129"/>
      <c r="E9" s="130"/>
    </row>
    <row r="10" spans="1:5" s="122" customFormat="1" ht="18.75" x14ac:dyDescent="0.2">
      <c r="A10" s="119"/>
      <c r="B10" s="120" t="s">
        <v>133</v>
      </c>
      <c r="C10" s="121">
        <f>SUM(C11:C14)</f>
        <v>446604.04000000004</v>
      </c>
      <c r="D10" s="131"/>
      <c r="E10" s="130"/>
    </row>
    <row r="11" spans="1:5" ht="31.5" x14ac:dyDescent="0.25">
      <c r="A11" s="123"/>
      <c r="B11" s="134" t="s">
        <v>143</v>
      </c>
      <c r="C11" s="124">
        <v>109071.76</v>
      </c>
      <c r="D11" s="131"/>
      <c r="E11" s="128"/>
    </row>
    <row r="12" spans="1:5" ht="31.5" x14ac:dyDescent="0.25">
      <c r="A12" s="123"/>
      <c r="B12" s="134" t="s">
        <v>144</v>
      </c>
      <c r="C12" s="124">
        <v>22195.75</v>
      </c>
      <c r="D12" s="131"/>
      <c r="E12" s="128"/>
    </row>
    <row r="13" spans="1:5" ht="18.75" x14ac:dyDescent="0.2">
      <c r="A13" s="123"/>
      <c r="B13" s="117" t="s">
        <v>145</v>
      </c>
      <c r="C13" s="124">
        <v>315336.53000000003</v>
      </c>
      <c r="D13" s="131"/>
      <c r="E13" s="128"/>
    </row>
    <row r="14" spans="1:5" ht="18.75" hidden="1" x14ac:dyDescent="0.2">
      <c r="A14" s="123"/>
      <c r="B14" s="117"/>
      <c r="C14" s="124"/>
      <c r="D14" s="131"/>
      <c r="E14" s="128"/>
    </row>
    <row r="15" spans="1:5" ht="18.75" x14ac:dyDescent="0.2">
      <c r="A15" s="123"/>
      <c r="B15" s="120" t="s">
        <v>134</v>
      </c>
      <c r="C15" s="121">
        <f>C16</f>
        <v>176151.41</v>
      </c>
      <c r="D15" s="131"/>
      <c r="E15" s="130"/>
    </row>
    <row r="16" spans="1:5" ht="18.75" x14ac:dyDescent="0.2">
      <c r="A16" s="123"/>
      <c r="B16" s="126" t="s">
        <v>146</v>
      </c>
      <c r="C16" s="124">
        <f>172904.73+4020.25-773.57</f>
        <v>176151.41</v>
      </c>
      <c r="D16" s="136"/>
      <c r="E16" s="128"/>
    </row>
    <row r="17" spans="1:5" s="122" customFormat="1" ht="18.75" x14ac:dyDescent="0.2">
      <c r="A17" s="119"/>
      <c r="B17" s="120" t="s">
        <v>135</v>
      </c>
      <c r="C17" s="121">
        <v>0</v>
      </c>
      <c r="D17" s="131"/>
      <c r="E17" s="130"/>
    </row>
    <row r="18" spans="1:5" s="122" customFormat="1" ht="18.75" hidden="1" x14ac:dyDescent="0.2">
      <c r="A18" s="119"/>
      <c r="B18" s="120"/>
      <c r="C18" s="121"/>
      <c r="D18" s="131"/>
      <c r="E18" s="130"/>
    </row>
    <row r="19" spans="1:5" s="122" customFormat="1" ht="18.75" x14ac:dyDescent="0.2">
      <c r="A19" s="119"/>
      <c r="B19" s="120" t="s">
        <v>139</v>
      </c>
      <c r="C19" s="121">
        <f>SUM(C20:C22)</f>
        <v>67311.09</v>
      </c>
      <c r="D19" s="131"/>
      <c r="E19" s="130"/>
    </row>
    <row r="20" spans="1:5" s="122" customFormat="1" ht="18.75" x14ac:dyDescent="0.2">
      <c r="A20" s="119"/>
      <c r="B20" s="126" t="s">
        <v>119</v>
      </c>
      <c r="C20" s="132">
        <v>61681.09</v>
      </c>
      <c r="D20" s="131"/>
      <c r="E20" s="128"/>
    </row>
    <row r="21" spans="1:5" s="122" customFormat="1" ht="18.75" x14ac:dyDescent="0.2">
      <c r="A21" s="119"/>
      <c r="B21" s="126" t="s">
        <v>122</v>
      </c>
      <c r="C21" s="132">
        <v>2730</v>
      </c>
      <c r="D21" s="131"/>
      <c r="E21" s="128"/>
    </row>
    <row r="22" spans="1:5" s="122" customFormat="1" ht="18.75" x14ac:dyDescent="0.2">
      <c r="A22" s="119"/>
      <c r="B22" s="126" t="s">
        <v>120</v>
      </c>
      <c r="C22" s="132">
        <v>2900</v>
      </c>
      <c r="D22" s="131"/>
      <c r="E22" s="128"/>
    </row>
    <row r="23" spans="1:5" ht="18.75" hidden="1" x14ac:dyDescent="0.2">
      <c r="A23" s="123"/>
      <c r="B23" s="117"/>
      <c r="C23" s="124"/>
      <c r="D23" s="131"/>
      <c r="E23" s="128"/>
    </row>
    <row r="24" spans="1:5" s="122" customFormat="1" ht="18.75" x14ac:dyDescent="0.2">
      <c r="A24" s="119"/>
      <c r="B24" s="120" t="s">
        <v>140</v>
      </c>
      <c r="C24" s="121">
        <v>27909.73</v>
      </c>
      <c r="D24" s="135"/>
      <c r="E24" s="130"/>
    </row>
    <row r="25" spans="1:5" s="122" customFormat="1" ht="18.75" x14ac:dyDescent="0.2">
      <c r="A25" s="119"/>
      <c r="B25" s="120" t="s">
        <v>141</v>
      </c>
      <c r="C25" s="121">
        <v>0</v>
      </c>
      <c r="D25" s="131"/>
      <c r="E25" s="130"/>
    </row>
    <row r="26" spans="1:5" s="122" customFormat="1" ht="18.75" x14ac:dyDescent="0.2">
      <c r="A26" s="119"/>
      <c r="B26" s="120" t="s">
        <v>142</v>
      </c>
      <c r="C26" s="121">
        <f>SUM(C27:C27)</f>
        <v>25.59</v>
      </c>
      <c r="D26" s="131"/>
      <c r="E26" s="130"/>
    </row>
    <row r="27" spans="1:5" ht="18.75" x14ac:dyDescent="0.2">
      <c r="A27" s="123"/>
      <c r="B27" s="117" t="s">
        <v>147</v>
      </c>
      <c r="C27" s="124">
        <v>25.59</v>
      </c>
      <c r="D27" s="131"/>
      <c r="E27" s="128"/>
    </row>
    <row r="28" spans="1:5" s="122" customFormat="1" ht="18.75" x14ac:dyDescent="0.25">
      <c r="A28" s="119"/>
      <c r="B28" s="120" t="s">
        <v>136</v>
      </c>
      <c r="C28" s="121">
        <f>C9+C19+C24+C25+C26</f>
        <v>718001.86</v>
      </c>
      <c r="D28" s="133"/>
      <c r="E28" s="130"/>
    </row>
    <row r="29" spans="1:5" ht="18.75" x14ac:dyDescent="0.2">
      <c r="A29" s="123"/>
      <c r="C29" s="125"/>
    </row>
    <row r="30" spans="1:5" ht="18.75" x14ac:dyDescent="0.2">
      <c r="A30" s="123"/>
      <c r="C30" s="125"/>
    </row>
    <row r="31" spans="1:5" ht="18.75" x14ac:dyDescent="0.2">
      <c r="A31" s="123"/>
      <c r="C31" s="125"/>
    </row>
    <row r="32" spans="1:5" ht="18.75" x14ac:dyDescent="0.2">
      <c r="A32" s="123"/>
    </row>
    <row r="33" spans="1:1" ht="18.75" x14ac:dyDescent="0.2">
      <c r="A33" s="123"/>
    </row>
    <row r="34" spans="1:1" ht="18.75" x14ac:dyDescent="0.2">
      <c r="A34" s="123"/>
    </row>
    <row r="35" spans="1:1" ht="18.75" x14ac:dyDescent="0.2">
      <c r="A35" s="123"/>
    </row>
    <row r="36" spans="1:1" ht="18.75" x14ac:dyDescent="0.2">
      <c r="A36" s="123"/>
    </row>
    <row r="37" spans="1:1" ht="18.75" x14ac:dyDescent="0.2">
      <c r="A37" s="123"/>
    </row>
    <row r="38" spans="1:1" ht="18.75" x14ac:dyDescent="0.2">
      <c r="A38" s="123"/>
    </row>
    <row r="39" spans="1:1" ht="18.75" x14ac:dyDescent="0.2">
      <c r="A39" s="123"/>
    </row>
  </sheetData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1534" workbookViewId="0">
      <selection activeCell="D10" sqref="D10"/>
    </sheetView>
  </sheetViews>
  <sheetFormatPr defaultRowHeight="15" x14ac:dyDescent="0.2"/>
  <cols>
    <col min="1" max="1" width="5.140625" style="104" customWidth="1"/>
    <col min="2" max="2" width="30.7109375" customWidth="1"/>
    <col min="3" max="3" width="22.5703125" customWidth="1"/>
    <col min="4" max="4" width="20.7109375" customWidth="1"/>
  </cols>
  <sheetData>
    <row r="1" spans="1:10" s="30" customFormat="1" ht="15.75" x14ac:dyDescent="0.25">
      <c r="B1" s="1"/>
      <c r="C1" s="1"/>
    </row>
    <row r="2" spans="1:10" s="30" customFormat="1" ht="15.75" x14ac:dyDescent="0.25">
      <c r="B2" s="1"/>
      <c r="C2" s="1"/>
    </row>
    <row r="3" spans="1:10" s="30" customFormat="1" ht="15.75" x14ac:dyDescent="0.25">
      <c r="A3" s="56"/>
      <c r="B3" s="1" t="s">
        <v>101</v>
      </c>
      <c r="C3" s="1"/>
    </row>
    <row r="4" spans="1:10" s="30" customFormat="1" ht="18.75" x14ac:dyDescent="0.3">
      <c r="A4" s="56"/>
      <c r="B4" s="111" t="s">
        <v>102</v>
      </c>
      <c r="C4" s="1"/>
      <c r="J4" s="31">
        <f>'[1]1'!I4</f>
        <v>0</v>
      </c>
    </row>
    <row r="5" spans="1:10" s="30" customFormat="1" ht="18.75" x14ac:dyDescent="0.3">
      <c r="A5" s="56"/>
      <c r="B5" s="1"/>
      <c r="C5" s="1"/>
      <c r="J5" s="31"/>
    </row>
    <row r="6" spans="1:10" s="30" customFormat="1" ht="26.25" customHeight="1" x14ac:dyDescent="0.3">
      <c r="A6" s="105"/>
      <c r="B6" s="143" t="s">
        <v>148</v>
      </c>
      <c r="C6" s="144"/>
      <c r="D6" s="144"/>
      <c r="E6" s="102"/>
      <c r="F6" s="102"/>
    </row>
    <row r="7" spans="1:10" s="103" customFormat="1" ht="27" x14ac:dyDescent="0.3">
      <c r="A7" s="107"/>
      <c r="B7" s="109" t="s">
        <v>85</v>
      </c>
      <c r="C7" s="110" t="s">
        <v>86</v>
      </c>
      <c r="D7" s="110" t="s">
        <v>87</v>
      </c>
    </row>
    <row r="8" spans="1:10" ht="20.25" x14ac:dyDescent="0.3">
      <c r="A8" s="106"/>
      <c r="B8" s="109" t="s">
        <v>88</v>
      </c>
      <c r="C8" s="96">
        <v>690</v>
      </c>
      <c r="D8" s="96">
        <v>0</v>
      </c>
    </row>
    <row r="9" spans="1:10" ht="20.25" x14ac:dyDescent="0.3">
      <c r="A9" s="106"/>
      <c r="B9" s="109" t="s">
        <v>89</v>
      </c>
      <c r="C9" s="96">
        <v>36665.18</v>
      </c>
      <c r="D9" s="96">
        <v>0</v>
      </c>
    </row>
    <row r="10" spans="1:10" ht="20.25" x14ac:dyDescent="0.3">
      <c r="A10" s="106"/>
      <c r="B10" s="109" t="s">
        <v>35</v>
      </c>
      <c r="C10" s="96"/>
      <c r="D10" s="96"/>
    </row>
    <row r="11" spans="1:10" ht="20.25" x14ac:dyDescent="0.3">
      <c r="A11" s="106"/>
      <c r="B11" s="109" t="s">
        <v>90</v>
      </c>
      <c r="C11" s="96"/>
      <c r="D11" s="96"/>
    </row>
    <row r="12" spans="1:10" ht="20.25" x14ac:dyDescent="0.3">
      <c r="A12" s="106"/>
      <c r="B12" s="108"/>
    </row>
    <row r="13" spans="1:10" ht="20.25" x14ac:dyDescent="0.3">
      <c r="A13" s="106"/>
      <c r="B13" s="108"/>
    </row>
    <row r="14" spans="1:10" ht="20.25" x14ac:dyDescent="0.3">
      <c r="A14" s="106"/>
      <c r="B14" s="108"/>
    </row>
    <row r="15" spans="1:10" ht="20.25" x14ac:dyDescent="0.3">
      <c r="A15" s="106"/>
      <c r="B15" s="108"/>
    </row>
    <row r="16" spans="1:10" ht="20.25" x14ac:dyDescent="0.3">
      <c r="A16" s="106"/>
      <c r="B16" s="108"/>
    </row>
    <row r="17" spans="1:2" ht="20.25" x14ac:dyDescent="0.3">
      <c r="A17" s="106"/>
      <c r="B17" s="108"/>
    </row>
    <row r="18" spans="1:2" ht="20.25" x14ac:dyDescent="0.3">
      <c r="A18" s="106"/>
      <c r="B18" s="108"/>
    </row>
    <row r="19" spans="1:2" ht="20.25" x14ac:dyDescent="0.3">
      <c r="A19" s="106"/>
      <c r="B19" s="108"/>
    </row>
    <row r="20" spans="1:2" ht="20.25" x14ac:dyDescent="0.3">
      <c r="A20" s="106"/>
    </row>
    <row r="21" spans="1:2" ht="20.25" x14ac:dyDescent="0.3">
      <c r="A21" s="106"/>
    </row>
    <row r="22" spans="1:2" ht="20.25" x14ac:dyDescent="0.3">
      <c r="A22" s="106"/>
    </row>
    <row r="23" spans="1:2" ht="20.25" x14ac:dyDescent="0.3">
      <c r="A23" s="106"/>
    </row>
    <row r="24" spans="1:2" ht="20.25" x14ac:dyDescent="0.3">
      <c r="A24" s="106"/>
    </row>
  </sheetData>
  <mergeCells count="1">
    <mergeCell ref="B6:D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>
      <selection activeCell="E36" sqref="E36"/>
    </sheetView>
  </sheetViews>
  <sheetFormatPr defaultRowHeight="15.75" x14ac:dyDescent="0.25"/>
  <cols>
    <col min="1" max="1" width="3.7109375" style="30" customWidth="1"/>
    <col min="2" max="2" width="72.5703125" style="30" customWidth="1"/>
    <col min="3" max="4" width="6" style="30" customWidth="1"/>
    <col min="5" max="5" width="19.5703125" style="71" customWidth="1"/>
    <col min="6" max="6" width="3.7109375" style="30" customWidth="1"/>
    <col min="7" max="16384" width="9.140625" style="30"/>
  </cols>
  <sheetData>
    <row r="1" spans="1:9" x14ac:dyDescent="0.25">
      <c r="B1" s="1" t="s">
        <v>75</v>
      </c>
      <c r="E1" s="30"/>
    </row>
    <row r="2" spans="1:9" x14ac:dyDescent="0.25">
      <c r="B2" s="1" t="s">
        <v>77</v>
      </c>
      <c r="E2" s="30"/>
    </row>
    <row r="3" spans="1:9" x14ac:dyDescent="0.25">
      <c r="A3" s="56"/>
      <c r="B3" s="1" t="s">
        <v>76</v>
      </c>
      <c r="E3" s="30"/>
    </row>
    <row r="4" spans="1:9" ht="18.75" x14ac:dyDescent="0.3">
      <c r="A4" s="56"/>
      <c r="B4" s="1" t="s">
        <v>78</v>
      </c>
      <c r="E4" s="30"/>
      <c r="I4" s="31">
        <f>'[1]1'!I4</f>
        <v>0</v>
      </c>
    </row>
    <row r="5" spans="1:9" ht="18.75" x14ac:dyDescent="0.25">
      <c r="B5" s="1"/>
      <c r="C5" s="73"/>
      <c r="D5" s="73"/>
      <c r="E5" s="74"/>
    </row>
    <row r="6" spans="1:9" ht="35.25" customHeight="1" x14ac:dyDescent="0.25">
      <c r="B6" s="143" t="s">
        <v>130</v>
      </c>
      <c r="C6" s="143"/>
      <c r="D6" s="143"/>
      <c r="E6" s="143"/>
    </row>
    <row r="7" spans="1:9" x14ac:dyDescent="0.25">
      <c r="B7" s="57"/>
      <c r="C7" s="57"/>
      <c r="D7" s="57"/>
      <c r="E7" s="72"/>
    </row>
    <row r="8" spans="1:9" x14ac:dyDescent="0.25">
      <c r="B8" s="153"/>
      <c r="C8" s="153"/>
      <c r="D8" s="153"/>
      <c r="E8" s="75" t="s">
        <v>80</v>
      </c>
    </row>
    <row r="9" spans="1:9" ht="19.5" customHeight="1" x14ac:dyDescent="0.25">
      <c r="B9" s="146" t="s">
        <v>41</v>
      </c>
      <c r="C9" s="146"/>
      <c r="D9" s="146"/>
      <c r="E9" s="76">
        <v>864536.25</v>
      </c>
    </row>
    <row r="10" spans="1:9" s="77" customFormat="1" ht="19.5" customHeight="1" x14ac:dyDescent="0.25">
      <c r="B10" s="148" t="s">
        <v>42</v>
      </c>
      <c r="C10" s="148"/>
      <c r="D10" s="148"/>
      <c r="E10" s="78">
        <f>SUM(E11:E21)</f>
        <v>136634.07999999999</v>
      </c>
    </row>
    <row r="11" spans="1:9" ht="19.5" customHeight="1" x14ac:dyDescent="0.25">
      <c r="A11" s="77"/>
      <c r="B11" s="147" t="s">
        <v>82</v>
      </c>
      <c r="C11" s="147"/>
      <c r="D11" s="147"/>
      <c r="E11" s="79">
        <v>133613.60999999999</v>
      </c>
    </row>
    <row r="12" spans="1:9" ht="19.5" customHeight="1" x14ac:dyDescent="0.25">
      <c r="A12" s="77"/>
      <c r="B12" s="147" t="s">
        <v>44</v>
      </c>
      <c r="C12" s="147"/>
      <c r="D12" s="147"/>
      <c r="E12" s="79">
        <v>2970.47</v>
      </c>
    </row>
    <row r="13" spans="1:9" ht="19.5" customHeight="1" x14ac:dyDescent="0.25">
      <c r="A13" s="77"/>
      <c r="B13" s="147" t="s">
        <v>83</v>
      </c>
      <c r="C13" s="147"/>
      <c r="D13" s="147"/>
      <c r="E13" s="79">
        <v>50</v>
      </c>
    </row>
    <row r="14" spans="1:9" ht="19.5" hidden="1" customHeight="1" x14ac:dyDescent="0.25">
      <c r="A14" s="77"/>
      <c r="B14" s="147" t="s">
        <v>45</v>
      </c>
      <c r="C14" s="147"/>
      <c r="D14" s="147"/>
      <c r="E14" s="79"/>
    </row>
    <row r="15" spans="1:9" ht="19.5" hidden="1" customHeight="1" x14ac:dyDescent="0.25">
      <c r="A15" s="77"/>
      <c r="B15" s="147" t="s">
        <v>46</v>
      </c>
      <c r="C15" s="147"/>
      <c r="D15" s="147"/>
      <c r="E15" s="79"/>
    </row>
    <row r="16" spans="1:9" ht="19.5" hidden="1" customHeight="1" x14ac:dyDescent="0.25">
      <c r="A16" s="77"/>
      <c r="B16" s="147" t="s">
        <v>47</v>
      </c>
      <c r="C16" s="147"/>
      <c r="D16" s="147"/>
      <c r="E16" s="79"/>
    </row>
    <row r="17" spans="1:5" ht="19.5" hidden="1" customHeight="1" x14ac:dyDescent="0.25">
      <c r="A17" s="77"/>
      <c r="B17" s="147" t="s">
        <v>48</v>
      </c>
      <c r="C17" s="147"/>
      <c r="D17" s="147"/>
      <c r="E17" s="79"/>
    </row>
    <row r="18" spans="1:5" ht="19.5" hidden="1" customHeight="1" x14ac:dyDescent="0.25">
      <c r="A18" s="77"/>
      <c r="B18" s="147" t="s">
        <v>49</v>
      </c>
      <c r="C18" s="147"/>
      <c r="D18" s="147"/>
      <c r="E18" s="79"/>
    </row>
    <row r="19" spans="1:5" ht="19.5" hidden="1" customHeight="1" x14ac:dyDescent="0.25">
      <c r="A19" s="77"/>
      <c r="B19" s="147" t="s">
        <v>50</v>
      </c>
      <c r="C19" s="147"/>
      <c r="D19" s="147"/>
      <c r="E19" s="79"/>
    </row>
    <row r="20" spans="1:5" ht="19.5" hidden="1" customHeight="1" x14ac:dyDescent="0.25">
      <c r="A20" s="77"/>
      <c r="B20" s="147" t="s">
        <v>51</v>
      </c>
      <c r="C20" s="147"/>
      <c r="D20" s="147"/>
      <c r="E20" s="79"/>
    </row>
    <row r="21" spans="1:5" ht="19.5" customHeight="1" x14ac:dyDescent="0.25">
      <c r="A21" s="77"/>
      <c r="B21" s="147"/>
      <c r="C21" s="147"/>
      <c r="D21" s="147"/>
      <c r="E21" s="79"/>
    </row>
    <row r="22" spans="1:5" s="77" customFormat="1" ht="19.5" customHeight="1" x14ac:dyDescent="0.25">
      <c r="B22" s="148" t="s">
        <v>53</v>
      </c>
      <c r="C22" s="148"/>
      <c r="D22" s="148"/>
      <c r="E22" s="78">
        <f>SUM(E23:E26)</f>
        <v>0</v>
      </c>
    </row>
    <row r="23" spans="1:5" ht="19.5" hidden="1" customHeight="1" x14ac:dyDescent="0.25">
      <c r="A23" s="77"/>
      <c r="B23" s="145" t="s">
        <v>43</v>
      </c>
      <c r="C23" s="145"/>
      <c r="D23" s="145"/>
      <c r="E23" s="79">
        <v>0</v>
      </c>
    </row>
    <row r="24" spans="1:5" ht="19.5" hidden="1" customHeight="1" x14ac:dyDescent="0.25">
      <c r="A24" s="77"/>
      <c r="B24" s="145" t="s">
        <v>66</v>
      </c>
      <c r="C24" s="145"/>
      <c r="D24" s="145"/>
      <c r="E24" s="79">
        <v>0</v>
      </c>
    </row>
    <row r="25" spans="1:5" ht="19.5" hidden="1" customHeight="1" x14ac:dyDescent="0.25">
      <c r="A25" s="77"/>
      <c r="B25" s="147" t="s">
        <v>52</v>
      </c>
      <c r="C25" s="147"/>
      <c r="D25" s="147"/>
      <c r="E25" s="79"/>
    </row>
    <row r="26" spans="1:5" ht="19.5" customHeight="1" x14ac:dyDescent="0.25">
      <c r="A26" s="77"/>
      <c r="B26" s="147" t="s">
        <v>52</v>
      </c>
      <c r="C26" s="147"/>
      <c r="D26" s="147"/>
      <c r="E26" s="79">
        <v>0</v>
      </c>
    </row>
    <row r="27" spans="1:5" s="77" customFormat="1" ht="19.5" customHeight="1" x14ac:dyDescent="0.25">
      <c r="B27" s="148" t="s">
        <v>54</v>
      </c>
      <c r="C27" s="148"/>
      <c r="D27" s="148"/>
      <c r="E27" s="78">
        <f>SUM(E28:E30)</f>
        <v>198122.2</v>
      </c>
    </row>
    <row r="28" spans="1:5" ht="19.5" hidden="1" customHeight="1" x14ac:dyDescent="0.25">
      <c r="A28" s="70"/>
      <c r="B28" s="145" t="s">
        <v>55</v>
      </c>
      <c r="C28" s="145"/>
      <c r="D28" s="145"/>
      <c r="E28" s="79"/>
    </row>
    <row r="29" spans="1:5" ht="19.5" hidden="1" customHeight="1" x14ac:dyDescent="0.25">
      <c r="A29" s="70"/>
      <c r="B29" s="147" t="s">
        <v>56</v>
      </c>
      <c r="C29" s="147"/>
      <c r="D29" s="147"/>
      <c r="E29" s="79"/>
    </row>
    <row r="30" spans="1:5" ht="19.5" customHeight="1" x14ac:dyDescent="0.25">
      <c r="A30" s="77"/>
      <c r="B30" s="147" t="s">
        <v>81</v>
      </c>
      <c r="C30" s="147"/>
      <c r="D30" s="147"/>
      <c r="E30" s="79">
        <v>198122.2</v>
      </c>
    </row>
    <row r="31" spans="1:5" s="77" customFormat="1" ht="19.5" customHeight="1" x14ac:dyDescent="0.25">
      <c r="B31" s="148" t="s">
        <v>57</v>
      </c>
      <c r="C31" s="148"/>
      <c r="D31" s="148"/>
      <c r="E31" s="78">
        <f>SUM(E32:E36)</f>
        <v>0</v>
      </c>
    </row>
    <row r="32" spans="1:5" s="77" customFormat="1" ht="19.5" hidden="1" customHeight="1" x14ac:dyDescent="0.25">
      <c r="B32" s="145" t="s">
        <v>67</v>
      </c>
      <c r="C32" s="145"/>
      <c r="D32" s="145"/>
      <c r="E32" s="80">
        <v>0</v>
      </c>
    </row>
    <row r="33" spans="1:6" s="77" customFormat="1" ht="19.5" hidden="1" customHeight="1" x14ac:dyDescent="0.3">
      <c r="B33" s="152" t="s">
        <v>58</v>
      </c>
      <c r="C33" s="152"/>
      <c r="D33" s="152"/>
      <c r="E33" s="80"/>
    </row>
    <row r="34" spans="1:6" s="77" customFormat="1" ht="19.5" hidden="1" customHeight="1" x14ac:dyDescent="0.25">
      <c r="B34" s="147" t="s">
        <v>56</v>
      </c>
      <c r="C34" s="147"/>
      <c r="D34" s="147"/>
      <c r="E34" s="80"/>
    </row>
    <row r="35" spans="1:6" s="77" customFormat="1" ht="19.5" hidden="1" customHeight="1" x14ac:dyDescent="0.25">
      <c r="B35" s="147" t="s">
        <v>56</v>
      </c>
      <c r="C35" s="147"/>
      <c r="D35" s="147"/>
      <c r="E35" s="80"/>
    </row>
    <row r="36" spans="1:6" ht="19.5" customHeight="1" x14ac:dyDescent="0.25">
      <c r="A36" s="70"/>
      <c r="B36" s="147" t="s">
        <v>56</v>
      </c>
      <c r="C36" s="147"/>
      <c r="D36" s="147"/>
      <c r="E36" s="79"/>
      <c r="F36" s="81"/>
    </row>
    <row r="37" spans="1:6" s="77" customFormat="1" ht="19.5" customHeight="1" x14ac:dyDescent="0.25">
      <c r="A37" s="82"/>
      <c r="B37" s="148" t="s">
        <v>59</v>
      </c>
      <c r="C37" s="148"/>
      <c r="D37" s="148"/>
      <c r="E37" s="83">
        <f>E38</f>
        <v>803048</v>
      </c>
      <c r="F37" s="84"/>
    </row>
    <row r="38" spans="1:6" s="77" customFormat="1" ht="19.5" customHeight="1" x14ac:dyDescent="0.25">
      <c r="A38" s="82"/>
      <c r="B38" s="149" t="s">
        <v>84</v>
      </c>
      <c r="C38" s="150"/>
      <c r="D38" s="151"/>
      <c r="E38" s="80">
        <v>803048</v>
      </c>
      <c r="F38" s="84"/>
    </row>
    <row r="39" spans="1:6" s="77" customFormat="1" ht="19.5" customHeight="1" x14ac:dyDescent="0.25">
      <c r="A39" s="85"/>
      <c r="B39" s="148" t="s">
        <v>60</v>
      </c>
      <c r="C39" s="148"/>
      <c r="D39" s="148"/>
      <c r="E39" s="93">
        <f>E9+E10-E22-E27+E31-E37</f>
        <v>0.12999999988824129</v>
      </c>
      <c r="F39" s="84"/>
    </row>
    <row r="40" spans="1:6" ht="19.5" customHeight="1" x14ac:dyDescent="0.25">
      <c r="A40" s="70"/>
      <c r="B40" s="146" t="s">
        <v>61</v>
      </c>
      <c r="C40" s="146"/>
      <c r="D40" s="146"/>
      <c r="E40" s="86">
        <v>0</v>
      </c>
      <c r="F40" s="81"/>
    </row>
    <row r="41" spans="1:6" ht="19.5" customHeight="1" x14ac:dyDescent="0.25">
      <c r="B41" s="145" t="s">
        <v>62</v>
      </c>
      <c r="C41" s="145"/>
      <c r="D41" s="145"/>
      <c r="E41" s="87"/>
      <c r="F41" s="81"/>
    </row>
    <row r="42" spans="1:6" ht="19.5" customHeight="1" x14ac:dyDescent="0.25">
      <c r="B42" s="145" t="s">
        <v>63</v>
      </c>
      <c r="C42" s="145"/>
      <c r="D42" s="145"/>
      <c r="E42" s="87"/>
      <c r="F42" s="81"/>
    </row>
    <row r="43" spans="1:6" ht="19.5" customHeight="1" x14ac:dyDescent="0.25">
      <c r="B43" s="145" t="s">
        <v>64</v>
      </c>
      <c r="C43" s="145"/>
      <c r="D43" s="145"/>
      <c r="E43" s="87"/>
      <c r="F43" s="81"/>
    </row>
    <row r="44" spans="1:6" ht="19.5" customHeight="1" x14ac:dyDescent="0.25">
      <c r="A44" s="70"/>
      <c r="B44" s="146" t="s">
        <v>65</v>
      </c>
      <c r="C44" s="146"/>
      <c r="D44" s="146"/>
      <c r="E44" s="86">
        <v>0</v>
      </c>
      <c r="F44" s="81"/>
    </row>
    <row r="45" spans="1:6" x14ac:dyDescent="0.25">
      <c r="A45" s="70"/>
      <c r="B45" s="88"/>
      <c r="C45" s="88"/>
      <c r="D45" s="88"/>
      <c r="E45" s="89"/>
      <c r="F45" s="81"/>
    </row>
    <row r="46" spans="1:6" x14ac:dyDescent="0.25">
      <c r="B46" s="90"/>
    </row>
    <row r="47" spans="1:6" x14ac:dyDescent="0.25">
      <c r="B47" s="4"/>
      <c r="C47" s="91"/>
      <c r="D47" s="91"/>
      <c r="E47" s="4"/>
    </row>
    <row r="48" spans="1:6" x14ac:dyDescent="0.25">
      <c r="B48" s="4"/>
      <c r="C48" s="91"/>
      <c r="D48" s="91"/>
      <c r="E48" s="4"/>
    </row>
    <row r="49" spans="2:5" x14ac:dyDescent="0.25">
      <c r="B49" s="91"/>
      <c r="C49" s="91"/>
      <c r="D49" s="91"/>
      <c r="E49" s="92"/>
    </row>
  </sheetData>
  <mergeCells count="38">
    <mergeCell ref="B6:E6"/>
    <mergeCell ref="B8:D8"/>
    <mergeCell ref="B9:D9"/>
    <mergeCell ref="B10:D10"/>
    <mergeCell ref="B11:D11"/>
    <mergeCell ref="B12:D12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18:D18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2:D42"/>
    <mergeCell ref="B43:D43"/>
    <mergeCell ref="B44:D44"/>
    <mergeCell ref="B35:D35"/>
    <mergeCell ref="B36:D36"/>
    <mergeCell ref="B37:D37"/>
    <mergeCell ref="B39:D39"/>
    <mergeCell ref="B40:D40"/>
    <mergeCell ref="B41:D41"/>
    <mergeCell ref="B38:D38"/>
  </mergeCells>
  <printOptions horizontalCentered="1"/>
  <pageMargins left="0.31496062992125984" right="0.31496062992125984" top="0.35433070866141736" bottom="0.74803149606299213" header="0.31496062992125984" footer="0.31496062992125984"/>
  <pageSetup paperSize="9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Opcje</vt:lpstr>
      <vt:lpstr>1</vt:lpstr>
      <vt:lpstr>2</vt:lpstr>
      <vt:lpstr>3</vt:lpstr>
      <vt:lpstr>4</vt:lpstr>
      <vt:lpstr>5</vt:lpstr>
      <vt:lpstr>6</vt:lpstr>
      <vt:lpstr>9</vt:lpstr>
      <vt:lpstr>Opcje!Obszar_wydruku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Marek Korch</cp:lastModifiedBy>
  <cp:revision>1</cp:revision>
  <cp:lastPrinted>2012-07-02T10:40:04Z</cp:lastPrinted>
  <dcterms:created xsi:type="dcterms:W3CDTF">2002-10-20T10:27:58Z</dcterms:created>
  <dcterms:modified xsi:type="dcterms:W3CDTF">2021-07-26T18:09:14Z</dcterms:modified>
</cp:coreProperties>
</file>